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750"/>
  </bookViews>
  <sheets>
    <sheet name="ENERGA" sheetId="1" r:id="rId1"/>
    <sheet name="Taryfa" sheetId="2" r:id="rId2"/>
  </sheets>
  <calcPr calcId="152511" fullCalcOnLoad="1"/>
  <pivotCaches>
    <pivotCache cacheId="3" r:id="rId3"/>
    <pivotCache cacheId="4" r:id="rId4"/>
  </pivotCaches>
</workbook>
</file>

<file path=xl/calcChain.xml><?xml version="1.0" encoding="utf-8"?>
<calcChain xmlns="http://schemas.openxmlformats.org/spreadsheetml/2006/main">
  <c r="Z29" i="1" l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J30" i="1"/>
  <c r="AD29" i="1"/>
  <c r="AB29" i="1"/>
  <c r="X29" i="1"/>
  <c r="V29" i="1"/>
  <c r="T29" i="1"/>
  <c r="Q29" i="1"/>
  <c r="R29" i="1" s="1"/>
  <c r="AD28" i="1"/>
  <c r="AB28" i="1"/>
  <c r="X28" i="1"/>
  <c r="V28" i="1"/>
  <c r="T28" i="1"/>
  <c r="R28" i="1"/>
  <c r="Q28" i="1"/>
  <c r="AD27" i="1"/>
  <c r="AB27" i="1"/>
  <c r="X27" i="1"/>
  <c r="V27" i="1"/>
  <c r="T27" i="1"/>
  <c r="R27" i="1"/>
  <c r="Q27" i="1"/>
  <c r="AD26" i="1"/>
  <c r="AB26" i="1"/>
  <c r="X26" i="1"/>
  <c r="V26" i="1"/>
  <c r="T26" i="1"/>
  <c r="Q26" i="1"/>
  <c r="R26" i="1" s="1"/>
  <c r="AD25" i="1"/>
  <c r="AB25" i="1"/>
  <c r="X25" i="1"/>
  <c r="V25" i="1"/>
  <c r="T25" i="1"/>
  <c r="Q25" i="1"/>
  <c r="R25" i="1" s="1"/>
  <c r="AE25" i="1" s="1"/>
  <c r="AD24" i="1"/>
  <c r="AB24" i="1"/>
  <c r="X24" i="1"/>
  <c r="V24" i="1"/>
  <c r="T24" i="1"/>
  <c r="R24" i="1"/>
  <c r="Q24" i="1"/>
  <c r="AD23" i="1"/>
  <c r="AE23" i="1" s="1"/>
  <c r="AB23" i="1"/>
  <c r="X23" i="1"/>
  <c r="V23" i="1"/>
  <c r="T23" i="1"/>
  <c r="R23" i="1"/>
  <c r="Q23" i="1"/>
  <c r="AD22" i="1"/>
  <c r="AB22" i="1"/>
  <c r="X22" i="1"/>
  <c r="V22" i="1"/>
  <c r="T22" i="1"/>
  <c r="Q22" i="1"/>
  <c r="R22" i="1" s="1"/>
  <c r="AD21" i="1"/>
  <c r="AB21" i="1"/>
  <c r="X21" i="1"/>
  <c r="V21" i="1"/>
  <c r="T21" i="1"/>
  <c r="Q21" i="1"/>
  <c r="R21" i="1" s="1"/>
  <c r="AD20" i="1"/>
  <c r="AB20" i="1"/>
  <c r="X20" i="1"/>
  <c r="V20" i="1"/>
  <c r="T20" i="1"/>
  <c r="R20" i="1"/>
  <c r="AE20" i="1" s="1"/>
  <c r="Q20" i="1"/>
  <c r="AD19" i="1"/>
  <c r="AB19" i="1"/>
  <c r="X19" i="1"/>
  <c r="V19" i="1"/>
  <c r="T19" i="1"/>
  <c r="R19" i="1"/>
  <c r="Q19" i="1"/>
  <c r="AD18" i="1"/>
  <c r="AB18" i="1"/>
  <c r="X18" i="1"/>
  <c r="V18" i="1"/>
  <c r="T18" i="1"/>
  <c r="Q18" i="1"/>
  <c r="R18" i="1" s="1"/>
  <c r="AD17" i="1"/>
  <c r="AB17" i="1"/>
  <c r="X17" i="1"/>
  <c r="V17" i="1"/>
  <c r="T17" i="1"/>
  <c r="Q17" i="1"/>
  <c r="R17" i="1" s="1"/>
  <c r="AD16" i="1"/>
  <c r="AB16" i="1"/>
  <c r="X16" i="1"/>
  <c r="V16" i="1"/>
  <c r="T16" i="1"/>
  <c r="R16" i="1"/>
  <c r="Q16" i="1"/>
  <c r="AD15" i="1"/>
  <c r="AB15" i="1"/>
  <c r="X15" i="1"/>
  <c r="V15" i="1"/>
  <c r="T15" i="1"/>
  <c r="R15" i="1"/>
  <c r="Q15" i="1"/>
  <c r="AD14" i="1"/>
  <c r="AB14" i="1"/>
  <c r="X14" i="1"/>
  <c r="V14" i="1"/>
  <c r="T14" i="1"/>
  <c r="Q14" i="1"/>
  <c r="R14" i="1" s="1"/>
  <c r="AD13" i="1"/>
  <c r="AB13" i="1"/>
  <c r="X13" i="1"/>
  <c r="V13" i="1"/>
  <c r="T13" i="1"/>
  <c r="Q13" i="1"/>
  <c r="R13" i="1" s="1"/>
  <c r="AD12" i="1"/>
  <c r="AB12" i="1"/>
  <c r="X12" i="1"/>
  <c r="V12" i="1"/>
  <c r="T12" i="1"/>
  <c r="R12" i="1"/>
  <c r="Q12" i="1"/>
  <c r="AD11" i="1"/>
  <c r="AB11" i="1"/>
  <c r="X11" i="1"/>
  <c r="V11" i="1"/>
  <c r="T11" i="1"/>
  <c r="R11" i="1"/>
  <c r="Q11" i="1"/>
  <c r="AE22" i="1" l="1"/>
  <c r="AF22" i="1" s="1"/>
  <c r="AG22" i="1" s="1"/>
  <c r="AE13" i="1"/>
  <c r="AE30" i="1" s="1"/>
  <c r="AE24" i="1"/>
  <c r="AE27" i="1"/>
  <c r="AE29" i="1"/>
  <c r="AE12" i="1"/>
  <c r="AE28" i="1"/>
  <c r="AF28" i="1" s="1"/>
  <c r="AG28" i="1" s="1"/>
  <c r="AE14" i="1"/>
  <c r="AF14" i="1" s="1"/>
  <c r="AG14" i="1" s="1"/>
  <c r="AE26" i="1"/>
  <c r="AE15" i="1"/>
  <c r="AE17" i="1"/>
  <c r="AE16" i="1"/>
  <c r="AE19" i="1"/>
  <c r="AF19" i="1" s="1"/>
  <c r="AE21" i="1"/>
  <c r="AF21" i="1" s="1"/>
  <c r="AE11" i="1"/>
  <c r="AF11" i="1" s="1"/>
  <c r="AG11" i="1" s="1"/>
  <c r="AF24" i="1"/>
  <c r="AG24" i="1" s="1"/>
  <c r="AF12" i="1"/>
  <c r="AG12" i="1" s="1"/>
  <c r="AF17" i="1"/>
  <c r="AG17" i="1" s="1"/>
  <c r="AF27" i="1"/>
  <c r="AG27" i="1" s="1"/>
  <c r="AF26" i="1"/>
  <c r="AG26" i="1" s="1"/>
  <c r="AE18" i="1"/>
  <c r="AF29" i="1"/>
  <c r="AG29" i="1" s="1"/>
  <c r="AF16" i="1"/>
  <c r="AG16" i="1" s="1"/>
  <c r="AF20" i="1"/>
  <c r="AG20" i="1" s="1"/>
  <c r="AF23" i="1"/>
  <c r="AG23" i="1"/>
  <c r="AF25" i="1"/>
  <c r="AG25" i="1"/>
  <c r="AG15" i="1" l="1"/>
  <c r="AG13" i="1"/>
  <c r="AF13" i="1"/>
  <c r="AF15" i="1"/>
  <c r="AG21" i="1"/>
  <c r="AG19" i="1"/>
  <c r="AF30" i="1"/>
  <c r="D3" i="1" s="1"/>
  <c r="D2" i="1"/>
  <c r="AF18" i="1"/>
  <c r="AG18" i="1" s="1"/>
  <c r="AG30" i="1" l="1"/>
  <c r="D4" i="1" s="1"/>
</calcChain>
</file>

<file path=xl/sharedStrings.xml><?xml version="1.0" encoding="utf-8"?>
<sst xmlns="http://schemas.openxmlformats.org/spreadsheetml/2006/main" count="227" uniqueCount="110">
  <si>
    <r>
      <rPr>
        <b/>
        <sz val="9"/>
        <color theme="1"/>
        <rFont val="Calibri"/>
        <family val="2"/>
        <charset val="238"/>
      </rPr>
      <t xml:space="preserve">Załącznik nr 2b Arkusz </t>
    </r>
    <r>
      <rPr>
        <b/>
        <sz val="9"/>
        <color theme="1"/>
        <rFont val="Calibri"/>
        <family val="2"/>
        <charset val="238"/>
      </rPr>
      <t>kalkulacyjny oferty</t>
    </r>
    <r>
      <rPr>
        <sz val="9"/>
        <color theme="1"/>
        <rFont val="Calibri"/>
        <family val="2"/>
        <charset val="238"/>
      </rPr>
      <t xml:space="preserve"> -  zadanie </t>
    </r>
    <r>
      <rPr>
        <sz val="9"/>
        <color theme="1"/>
        <rFont val="Calibri"/>
        <family val="2"/>
        <charset val="238"/>
      </rPr>
      <t xml:space="preserve">2„Zakup i dystrybucja energii </t>
    </r>
    <r>
      <rPr>
        <sz val="9"/>
        <color theme="1"/>
        <rFont val="Calibri"/>
        <family val="2"/>
        <charset val="238"/>
      </rPr>
      <t xml:space="preserve">elektrycznej na potrzeby </t>
    </r>
    <r>
      <rPr>
        <sz val="9"/>
        <color theme="1"/>
        <rFont val="Calibri"/>
        <family val="2"/>
        <charset val="238"/>
      </rPr>
      <t xml:space="preserve">obiektów Wodociągów </t>
    </r>
    <r>
      <rPr>
        <sz val="9"/>
        <color theme="1"/>
        <rFont val="Calibri"/>
        <family val="2"/>
        <charset val="238"/>
      </rPr>
      <t xml:space="preserve">Zachodniopomorskich Sp. z o. o. </t>
    </r>
    <r>
      <rPr>
        <sz val="9"/>
        <color theme="1"/>
        <rFont val="Calibri"/>
        <family val="2"/>
        <charset val="238"/>
      </rPr>
      <t xml:space="preserve">(umowa kompleksowa) – obszar </t>
    </r>
    <r>
      <rPr>
        <sz val="9"/>
        <color theme="1"/>
        <rFont val="Calibri"/>
        <family val="2"/>
        <charset val="238"/>
      </rPr>
      <t xml:space="preserve">dystrybucji ENERGA – </t>
    </r>
    <r>
      <rPr>
        <sz val="9"/>
        <color theme="1"/>
        <rFont val="Calibri"/>
        <family val="2"/>
        <charset val="238"/>
      </rPr>
      <t>OPERATOR S.A.”</t>
    </r>
  </si>
  <si>
    <t>Cena jednostkowa netto energii elektrycznej w zł/ kWh</t>
  </si>
  <si>
    <t>Cena oferty netto ogółem</t>
  </si>
  <si>
    <t>VAT</t>
  </si>
  <si>
    <t>Cena oferty brutto ogółem</t>
  </si>
  <si>
    <t>W powyżej zaznaczonej komórce żółtym kolorem należy wpisać cenę jednostkową za 1 kWh zachowując format ceny</t>
  </si>
  <si>
    <t>UWAGA!! W poniżej zaznaczonych żółtym kolorem kolumnach należy wpisać ceny jednostkowe, zachowując format ceny.</t>
  </si>
  <si>
    <t>Lp.</t>
  </si>
  <si>
    <t>Nazwa klienta</t>
  </si>
  <si>
    <t>Adres do korespondencji</t>
  </si>
  <si>
    <t>NumerPPE</t>
  </si>
  <si>
    <t>Nazwa PPE</t>
  </si>
  <si>
    <t>Kod pocztowy (adres PPE)</t>
  </si>
  <si>
    <t>Poczta (adres PPE)</t>
  </si>
  <si>
    <t>Miejscowość (adres PPE)</t>
  </si>
  <si>
    <t>Ulica (adres PPE)</t>
  </si>
  <si>
    <t>Moc</t>
  </si>
  <si>
    <t>Grupa taryfowa</t>
  </si>
  <si>
    <t>Szacunkowe zapotrzebowanie półtora roczne [kWh]</t>
  </si>
  <si>
    <t>Ilość ppe</t>
  </si>
  <si>
    <t>Ilość miesięcy</t>
  </si>
  <si>
    <t>Cena energii elektrycznej w zł/kWh</t>
  </si>
  <si>
    <t>Koszt energii elektrycznej</t>
  </si>
  <si>
    <t>Cena jednostkowa opłaty abonamentowej [zł/mc]</t>
  </si>
  <si>
    <t>Koszt opłaty abonamentowej</t>
  </si>
  <si>
    <t>Cena jednostkowa opłaty przejściowej [zł/kW/mc]</t>
  </si>
  <si>
    <t>Koszt opłaty przejściowej</t>
  </si>
  <si>
    <t>Cena jednostkowa składnika stałego stawki sieciowej [zł/kW/mc]</t>
  </si>
  <si>
    <t>Koszt składnika stałego stawki sieciowej</t>
  </si>
  <si>
    <t>Cena jednostkowa składnika zmiennego stawki sieciowej w s1 [zł/kWh]</t>
  </si>
  <si>
    <t>Koszt składnika zmiennego stawki sieciowej w s1</t>
  </si>
  <si>
    <t>Cena jednostkowa składnika zmiennego stawki sieciowej w s2 [zł/kWh]</t>
  </si>
  <si>
    <t xml:space="preserve">Koszt składnika zmiennego stawki sieciowej w s2 </t>
  </si>
  <si>
    <t>Koszt oferty netto</t>
  </si>
  <si>
    <t>Koszt oferty brutto</t>
  </si>
  <si>
    <t>strefa I</t>
  </si>
  <si>
    <t>strefa II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</si>
  <si>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</si>
  <si>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</si>
  <si>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</si>
  <si>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</si>
  <si>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</si>
  <si>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</si>
  <si>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</si>
  <si>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</si>
  <si>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</si>
  <si>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M</t>
  </si>
  <si>
    <t>N</t>
  </si>
  <si>
    <t>O</t>
  </si>
  <si>
    <t>P</t>
  </si>
  <si>
    <t>R</t>
  </si>
  <si>
    <t>WODOCIĄGI ZACHODNIOPOMORSKIE SP. Z O. O.</t>
  </si>
  <si>
    <t>WODOCIĄGI ZACHODNIOPOMORSKIE SP. Z O. O., ul. I Brygady Legionów 8-10, 72-100 Goleniów</t>
  </si>
  <si>
    <t>PL0037510104842295</t>
  </si>
  <si>
    <t>PRZEPOMPOWNIA ŚCIEKÓW PS13</t>
  </si>
  <si>
    <t>78-316</t>
  </si>
  <si>
    <t>BRZEŻNO</t>
  </si>
  <si>
    <t xml:space="preserve"> 13</t>
  </si>
  <si>
    <t>C11</t>
  </si>
  <si>
    <t>PL0037510104233522</t>
  </si>
  <si>
    <t>OCZYSZCZALNIA ŚCIEKÓW</t>
  </si>
  <si>
    <t>C12A</t>
  </si>
  <si>
    <t>PL0037510107721983</t>
  </si>
  <si>
    <t>STACJA WODOCIĄGOWA</t>
  </si>
  <si>
    <t>SŁONOWICE</t>
  </si>
  <si>
    <t xml:space="preserve"> DZ. 274/1</t>
  </si>
  <si>
    <t>PL0037510107741888</t>
  </si>
  <si>
    <t>PRZEPOMPOWNIA ŚCIEKÓW PS2</t>
  </si>
  <si>
    <t>PL0037510107745225</t>
  </si>
  <si>
    <t>PRZEPOMPOWNIA ŚCIEKÓW PD1</t>
  </si>
  <si>
    <t>PL0037510107745326</t>
  </si>
  <si>
    <t>PRZEPOMPOWNIA ŚCIEKÓW PD2</t>
  </si>
  <si>
    <t>PL0037510107745427</t>
  </si>
  <si>
    <t>PRZEPOMPOWNIA ŚCIEKÓW PD3</t>
  </si>
  <si>
    <t>PL0037510107745528</t>
  </si>
  <si>
    <t>PRZEPOMPOWNIA ŚCIEKÓW PS1</t>
  </si>
  <si>
    <t>PL0037510108120390</t>
  </si>
  <si>
    <t>STACJA WODOCIĄGOWA  PW</t>
  </si>
  <si>
    <t>RZEPCZYNO</t>
  </si>
  <si>
    <t>PL0037510108120491</t>
  </si>
  <si>
    <t>PRZEPOMPOWNIA ŚCIEKÓW PS</t>
  </si>
  <si>
    <t>PL0037510104227357</t>
  </si>
  <si>
    <t>STACJA WODOCIĄGOWA  02</t>
  </si>
  <si>
    <t>PL0037510108863755</t>
  </si>
  <si>
    <t>PRZEPOMPOWNIA ŚCIEKÓW PSD2</t>
  </si>
  <si>
    <t>PĘCERZYNO</t>
  </si>
  <si>
    <t xml:space="preserve"> dz. 696/9</t>
  </si>
  <si>
    <t>PL0037510108864462</t>
  </si>
  <si>
    <t>PRZEPOMPOWNIA ŚCIEKÓW PSL3</t>
  </si>
  <si>
    <t>PL0037510108911952</t>
  </si>
  <si>
    <t>PRZEPOMPOWNIA ŚCIEKÓW PLW14</t>
  </si>
  <si>
    <t>WILCZKOWO</t>
  </si>
  <si>
    <t xml:space="preserve"> DZ.60/9</t>
  </si>
  <si>
    <t>PL0037510108911851</t>
  </si>
  <si>
    <t>PRZEPOMPOWNIA ŚCIEKÓW PSW11</t>
  </si>
  <si>
    <t>DZ. 56</t>
  </si>
  <si>
    <t>PL0037510104227155</t>
  </si>
  <si>
    <t>PRZEPOMPOWNIA ŚCIEKÓW PR</t>
  </si>
  <si>
    <t>PL0037510108912154</t>
  </si>
  <si>
    <t>PRZEPOMPOWNIA ŚCIEKÓW PLW12</t>
  </si>
  <si>
    <t xml:space="preserve"> DZ.57/34</t>
  </si>
  <si>
    <t>PL0037510108864563</t>
  </si>
  <si>
    <t>PL0037510108912255</t>
  </si>
  <si>
    <t>PRZEPOMPOWNIA ŚCIEKÓW PLW13</t>
  </si>
  <si>
    <t xml:space="preserve"> DZ.8/1</t>
  </si>
  <si>
    <t>RAZEM</t>
  </si>
  <si>
    <t>(pusty)</t>
  </si>
  <si>
    <t>Suma Wynik</t>
  </si>
  <si>
    <t>Cena jednostkowa stawki opłaty jakościowej [zł/kWh]</t>
  </si>
  <si>
    <t>Koszt stawki opłaty jakościowej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</si>
</sst>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164" formatCode="#,##0.00000&quot; zł&quot;"/>
    <numFmt numFmtId="165" formatCode="&quot; &quot;#,##0.00&quot; zł &quot;;&quot;-&quot;#,##0.00&quot; zł &quot;;&quot; -&quot;#&quot; zł &quot;;&quot; &quot;@&quot; &quot;"/>
    <numFmt numFmtId="166" formatCode="[$-415]0"/>
    <numFmt numFmtId="167" formatCode="[$-415]General"/>
    <numFmt numFmtId="168" formatCode="#,##0.0000&quot; zł&quot;"/>
    <numFmt numFmtId="169" formatCode="#,##0.00&quot; &quot;[$zł-415];[Red]&quot;-&quot;#,##0.00&quot; &quot;[$zł-415]"/>
  </numFmts>
  <fonts count="22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MS Sans Serif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2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1" fillId="0" borderId="0">
      <alignment horizontal="left"/>
    </xf>
    <xf numFmtId="0" fontId="1" fillId="0" borderId="0"/>
    <xf numFmtId="167" fontId="4" fillId="0" borderId="0"/>
    <xf numFmtId="167" fontId="5" fillId="0" borderId="0"/>
    <xf numFmtId="167" fontId="2" fillId="0" borderId="0"/>
    <xf numFmtId="167" fontId="2" fillId="0" borderId="0"/>
    <xf numFmtId="0" fontId="1" fillId="0" borderId="0"/>
    <xf numFmtId="0" fontId="6" fillId="0" borderId="0"/>
    <xf numFmtId="169" fontId="6" fillId="0" borderId="0"/>
    <xf numFmtId="0" fontId="7" fillId="0" borderId="0">
      <alignment horizontal="left"/>
    </xf>
    <xf numFmtId="0" fontId="1" fillId="0" borderId="0"/>
    <xf numFmtId="0" fontId="7" fillId="0" borderId="0"/>
  </cellStyleXfs>
  <cellXfs count="78">
    <xf numFmtId="0" fontId="0" fillId="0" borderId="0" xfId="0"/>
    <xf numFmtId="167" fontId="8" fillId="0" borderId="0" xfId="1" applyFont="1"/>
    <xf numFmtId="167" fontId="12" fillId="0" borderId="1" xfId="1" applyFont="1" applyFill="1" applyBorder="1" applyAlignment="1">
      <alignment vertical="center" wrapText="1"/>
    </xf>
    <xf numFmtId="164" fontId="13" fillId="2" borderId="1" xfId="1" applyNumberFormat="1" applyFont="1" applyFill="1" applyBorder="1" applyAlignment="1">
      <alignment horizontal="right" vertical="center"/>
    </xf>
    <xf numFmtId="166" fontId="8" fillId="0" borderId="0" xfId="1" applyNumberFormat="1" applyFont="1" applyAlignment="1">
      <alignment horizontal="center"/>
    </xf>
    <xf numFmtId="167" fontId="8" fillId="0" borderId="0" xfId="1" applyFont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13" fillId="0" borderId="1" xfId="1" applyNumberFormat="1" applyFont="1" applyFill="1" applyBorder="1"/>
    <xf numFmtId="167" fontId="14" fillId="0" borderId="0" xfId="1" applyFont="1" applyFill="1" applyBorder="1"/>
    <xf numFmtId="167" fontId="8" fillId="0" borderId="0" xfId="1" applyFont="1" applyFill="1" applyBorder="1"/>
    <xf numFmtId="167" fontId="17" fillId="0" borderId="2" xfId="1" applyFont="1" applyBorder="1" applyAlignment="1"/>
    <xf numFmtId="166" fontId="17" fillId="0" borderId="2" xfId="1" applyNumberFormat="1" applyFont="1" applyBorder="1" applyAlignment="1">
      <alignment horizontal="center"/>
    </xf>
    <xf numFmtId="166" fontId="17" fillId="3" borderId="1" xfId="8" applyNumberFormat="1" applyFont="1" applyFill="1" applyBorder="1" applyAlignment="1" applyProtection="1">
      <alignment horizontal="center" vertical="center" wrapText="1"/>
    </xf>
    <xf numFmtId="167" fontId="14" fillId="0" borderId="0" xfId="1" applyFont="1"/>
    <xf numFmtId="167" fontId="18" fillId="4" borderId="5" xfId="1" applyFont="1" applyFill="1" applyBorder="1" applyAlignment="1">
      <alignment horizontal="center" vertical="center" wrapText="1"/>
    </xf>
    <xf numFmtId="166" fontId="18" fillId="4" borderId="5" xfId="1" applyNumberFormat="1" applyFont="1" applyFill="1" applyBorder="1" applyAlignment="1">
      <alignment horizontal="center" vertical="center"/>
    </xf>
    <xf numFmtId="165" fontId="17" fillId="2" borderId="5" xfId="1" applyNumberFormat="1" applyFont="1" applyFill="1" applyBorder="1" applyAlignment="1">
      <alignment horizontal="center" vertical="center" wrapText="1"/>
    </xf>
    <xf numFmtId="165" fontId="18" fillId="4" borderId="5" xfId="1" applyNumberFormat="1" applyFont="1" applyFill="1" applyBorder="1" applyAlignment="1">
      <alignment horizontal="center" vertical="center" wrapText="1"/>
    </xf>
    <xf numFmtId="165" fontId="18" fillId="2" borderId="5" xfId="1" applyNumberFormat="1" applyFont="1" applyFill="1" applyBorder="1" applyAlignment="1">
      <alignment horizontal="center" vertical="center" wrapText="1"/>
    </xf>
    <xf numFmtId="167" fontId="14" fillId="5" borderId="1" xfId="1" applyFont="1" applyFill="1" applyBorder="1" applyAlignment="1">
      <alignment horizontal="center" vertical="center"/>
    </xf>
    <xf numFmtId="49" fontId="13" fillId="6" borderId="1" xfId="2" applyNumberFormat="1" applyFont="1" applyFill="1" applyBorder="1" applyAlignment="1" applyProtection="1">
      <alignment horizontal="center" vertical="center" wrapText="1"/>
    </xf>
    <xf numFmtId="49" fontId="13" fillId="6" borderId="4" xfId="2" applyNumberFormat="1" applyFont="1" applyFill="1" applyBorder="1" applyAlignment="1" applyProtection="1">
      <alignment horizontal="center" vertical="center" wrapText="1"/>
    </xf>
    <xf numFmtId="0" fontId="13" fillId="6" borderId="1" xfId="2" applyFont="1" applyFill="1" applyBorder="1" applyAlignment="1" applyProtection="1">
      <alignment horizontal="center" vertical="center" wrapText="1"/>
    </xf>
    <xf numFmtId="167" fontId="17" fillId="0" borderId="1" xfId="1" applyFont="1" applyBorder="1" applyAlignment="1">
      <alignment horizontal="center" vertical="center"/>
    </xf>
    <xf numFmtId="167" fontId="13" fillId="0" borderId="1" xfId="1" applyFont="1" applyBorder="1" applyAlignment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168" fontId="14" fillId="5" borderId="5" xfId="1" applyNumberFormat="1" applyFont="1" applyFill="1" applyBorder="1" applyAlignment="1">
      <alignment horizontal="center" vertical="center"/>
    </xf>
    <xf numFmtId="165" fontId="14" fillId="5" borderId="5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65" fontId="14" fillId="5" borderId="1" xfId="1" applyNumberFormat="1" applyFont="1" applyFill="1" applyBorder="1" applyAlignment="1">
      <alignment horizontal="center" vertical="center"/>
    </xf>
    <xf numFmtId="165" fontId="14" fillId="5" borderId="1" xfId="1" applyNumberFormat="1" applyFont="1" applyFill="1" applyBorder="1" applyAlignment="1">
      <alignment horizontal="right" vertical="center"/>
    </xf>
    <xf numFmtId="165" fontId="14" fillId="5" borderId="3" xfId="1" applyNumberFormat="1" applyFont="1" applyFill="1" applyBorder="1" applyAlignment="1">
      <alignment horizontal="center" vertical="center"/>
    </xf>
    <xf numFmtId="167" fontId="14" fillId="0" borderId="0" xfId="1" applyFont="1" applyFill="1"/>
    <xf numFmtId="0" fontId="13" fillId="7" borderId="1" xfId="2" applyFont="1" applyFill="1" applyBorder="1" applyAlignment="1" applyProtection="1">
      <alignment horizontal="center" vertical="center" wrapText="1"/>
    </xf>
    <xf numFmtId="168" fontId="14" fillId="5" borderId="1" xfId="1" applyNumberFormat="1" applyFont="1" applyFill="1" applyBorder="1" applyAlignment="1">
      <alignment horizontal="center" vertical="center"/>
    </xf>
    <xf numFmtId="168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center" vertical="center"/>
    </xf>
    <xf numFmtId="167" fontId="14" fillId="0" borderId="3" xfId="1" applyFont="1" applyBorder="1"/>
    <xf numFmtId="167" fontId="17" fillId="0" borderId="7" xfId="1" applyFont="1" applyBorder="1" applyAlignment="1">
      <alignment horizontal="center"/>
    </xf>
    <xf numFmtId="167" fontId="14" fillId="0" borderId="7" xfId="1" applyFont="1" applyBorder="1"/>
    <xf numFmtId="167" fontId="14" fillId="0" borderId="4" xfId="1" applyFont="1" applyBorder="1"/>
    <xf numFmtId="0" fontId="17" fillId="0" borderId="1" xfId="1" applyNumberFormat="1" applyFont="1" applyBorder="1"/>
    <xf numFmtId="167" fontId="8" fillId="0" borderId="7" xfId="1" applyFont="1" applyBorder="1"/>
    <xf numFmtId="167" fontId="17" fillId="0" borderId="3" xfId="1" applyFont="1" applyBorder="1" applyAlignment="1">
      <alignment vertical="center"/>
    </xf>
    <xf numFmtId="166" fontId="17" fillId="0" borderId="1" xfId="1" applyNumberFormat="1" applyFont="1" applyBorder="1" applyAlignment="1">
      <alignment horizontal="center"/>
    </xf>
    <xf numFmtId="166" fontId="17" fillId="0" borderId="6" xfId="1" applyNumberFormat="1" applyFont="1" applyBorder="1"/>
    <xf numFmtId="167" fontId="8" fillId="0" borderId="4" xfId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0" fillId="0" borderId="1" xfId="11" applyFont="1" applyBorder="1"/>
    <xf numFmtId="0" fontId="0" fillId="0" borderId="1" xfId="6" applyFont="1" applyBorder="1"/>
    <xf numFmtId="0" fontId="0" fillId="0" borderId="5" xfId="5" applyFont="1" applyBorder="1">
      <alignment horizontal="left"/>
    </xf>
    <xf numFmtId="0" fontId="0" fillId="0" borderId="5" xfId="15" applyFont="1" applyBorder="1"/>
    <xf numFmtId="0" fontId="0" fillId="0" borderId="8" xfId="5" applyFont="1" applyBorder="1">
      <alignment horizontal="left"/>
    </xf>
    <xf numFmtId="0" fontId="0" fillId="0" borderId="8" xfId="15" applyFont="1" applyBorder="1"/>
    <xf numFmtId="0" fontId="0" fillId="0" borderId="6" xfId="15" applyFont="1" applyBorder="1"/>
    <xf numFmtId="0" fontId="7" fillId="0" borderId="1" xfId="14" applyBorder="1">
      <alignment horizontal="left"/>
    </xf>
    <xf numFmtId="0" fontId="7" fillId="0" borderId="1" xfId="16" applyBorder="1"/>
    <xf numFmtId="167" fontId="9" fillId="0" borderId="1" xfId="1" applyFont="1" applyFill="1" applyBorder="1" applyAlignment="1">
      <alignment horizontal="center" vertical="center" wrapText="1"/>
    </xf>
    <xf numFmtId="167" fontId="15" fillId="2" borderId="1" xfId="1" applyFont="1" applyFill="1" applyBorder="1" applyAlignment="1">
      <alignment horizontal="left" vertical="center" wrapText="1"/>
    </xf>
    <xf numFmtId="167" fontId="16" fillId="0" borderId="1" xfId="1" applyFont="1" applyFill="1" applyBorder="1" applyAlignment="1">
      <alignment horizontal="center" vertical="center"/>
    </xf>
    <xf numFmtId="167" fontId="17" fillId="3" borderId="1" xfId="8" applyFont="1" applyFill="1" applyBorder="1" applyAlignment="1" applyProtection="1">
      <alignment horizontal="center" vertical="center" wrapText="1"/>
    </xf>
    <xf numFmtId="166" fontId="17" fillId="3" borderId="1" xfId="8" applyNumberFormat="1" applyFont="1" applyFill="1" applyBorder="1" applyAlignment="1" applyProtection="1">
      <alignment horizontal="center" vertical="center" wrapText="1"/>
    </xf>
    <xf numFmtId="166" fontId="17" fillId="3" borderId="3" xfId="8" applyNumberFormat="1" applyFont="1" applyFill="1" applyBorder="1" applyAlignment="1" applyProtection="1">
      <alignment horizontal="center" vertical="center" wrapText="1"/>
    </xf>
    <xf numFmtId="165" fontId="17" fillId="2" borderId="1" xfId="8" applyNumberFormat="1" applyFont="1" applyFill="1" applyBorder="1" applyAlignment="1" applyProtection="1">
      <alignment horizontal="center" vertical="center" wrapText="1"/>
    </xf>
    <xf numFmtId="165" fontId="17" fillId="3" borderId="1" xfId="8" applyNumberFormat="1" applyFont="1" applyFill="1" applyBorder="1" applyAlignment="1" applyProtection="1">
      <alignment horizontal="center" vertical="center" wrapText="1"/>
    </xf>
    <xf numFmtId="167" fontId="17" fillId="3" borderId="4" xfId="8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167" fontId="2" fillId="0" borderId="0" xfId="1"/>
    <xf numFmtId="44" fontId="19" fillId="8" borderId="9" xfId="8" applyNumberFormat="1" applyFont="1" applyFill="1" applyBorder="1" applyAlignment="1" applyProtection="1">
      <alignment horizontal="center" vertical="center" wrapText="1"/>
    </xf>
    <xf numFmtId="44" fontId="19" fillId="8" borderId="10" xfId="8" applyNumberFormat="1" applyFont="1" applyFill="1" applyBorder="1" applyAlignment="1" applyProtection="1">
      <alignment horizontal="center" vertical="center" wrapText="1"/>
    </xf>
    <xf numFmtId="44" fontId="19" fillId="8" borderId="11" xfId="8" applyNumberFormat="1" applyFont="1" applyFill="1" applyBorder="1" applyAlignment="1" applyProtection="1">
      <alignment horizontal="center" vertical="center" wrapText="1"/>
    </xf>
    <xf numFmtId="44" fontId="20" fillId="8" borderId="9" xfId="0" applyNumberFormat="1" applyFont="1" applyFill="1" applyBorder="1" applyAlignment="1">
      <alignment horizontal="center" vertical="center" wrapText="1"/>
    </xf>
    <xf numFmtId="44" fontId="19" fillId="9" borderId="9" xfId="8" applyNumberFormat="1" applyFont="1" applyFill="1" applyBorder="1" applyAlignment="1" applyProtection="1">
      <alignment horizontal="center" vertical="center" wrapText="1"/>
    </xf>
    <xf numFmtId="44" fontId="19" fillId="9" borderId="10" xfId="8" applyNumberFormat="1" applyFont="1" applyFill="1" applyBorder="1" applyAlignment="1" applyProtection="1">
      <alignment horizontal="center" vertical="center" wrapText="1"/>
    </xf>
    <xf numFmtId="44" fontId="19" fillId="9" borderId="11" xfId="8" applyNumberFormat="1" applyFont="1" applyFill="1" applyBorder="1" applyAlignment="1" applyProtection="1">
      <alignment horizontal="center" vertical="center" wrapText="1"/>
    </xf>
    <xf numFmtId="44" fontId="21" fillId="8" borderId="12" xfId="0" applyNumberFormat="1" applyFont="1" applyFill="1" applyBorder="1" applyAlignment="1">
      <alignment horizontal="center" vertical="center"/>
    </xf>
    <xf numFmtId="44" fontId="21" fillId="10" borderId="12" xfId="0" applyNumberFormat="1" applyFont="1" applyFill="1" applyBorder="1" applyAlignment="1">
      <alignment horizontal="center" vertical="center"/>
    </xf>
  </cellXfs>
  <cellStyles count="17">
    <cellStyle name="Excel Built-in Normal" xfId="1"/>
    <cellStyle name="Excel Built-in Normal 1" xfId="2"/>
    <cellStyle name="Heading" xfId="3"/>
    <cellStyle name="Heading1" xfId="4"/>
    <cellStyle name="Kategoria tabeli przestawnej" xfId="5"/>
    <cellStyle name="Narożnik tabeli przestawnej" xfId="6"/>
    <cellStyle name="Normalny" xfId="0" builtinId="0" customBuiltin="1"/>
    <cellStyle name="Normalny 2 2" xfId="7"/>
    <cellStyle name="Normalny 3" xfId="8"/>
    <cellStyle name="Normalny 4" xfId="9"/>
    <cellStyle name="Normalny 5 2" xfId="10"/>
    <cellStyle name="Pole tabeli przestawnej" xfId="11"/>
    <cellStyle name="Result" xfId="12"/>
    <cellStyle name="Result2" xfId="13"/>
    <cellStyle name="Tytul tabeli przestawnej" xfId="14"/>
    <cellStyle name="Wartość tabeli przestawnej" xfId="15"/>
    <cellStyle name="Wynik tabeli przestawnej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" refreshedDate="0" createdVersion="5" refreshedVersion="5" recordCount="0">
  <cacheSource type="worksheet">
    <worksheetSource ref="K7:L29" sheet="ENERGA"/>
  </cacheSource>
  <cacheFields count="2">
    <cacheField name="Grupa taryfowa" numFmtId="0">
      <sharedItems containsNonDate="0" containsBlank="1" count="4">
        <s v="C11"/>
        <s v="C12A"/>
        <s v="N"/>
        <m/>
      </sharedItems>
    </cacheField>
    <cacheField name="Szacunkowe zapotrzebowanie półtora roczne [kWh]" numFmtId="0">
      <sharedItems containsNonDate="0" containsBlank="1" containsMixedTypes="1" containsNumber="1" containsInteger="1" minValue="0" maxValue="234030" count="20">
        <n v="0"/>
        <n v="69"/>
        <n v="96"/>
        <n v="183"/>
        <n v="498"/>
        <n v="903"/>
        <n v="1341"/>
        <n v="1710"/>
        <n v="1974"/>
        <n v="2289"/>
        <n v="3546"/>
        <n v="3579"/>
        <n v="5985"/>
        <n v="6942"/>
        <n v="11820"/>
        <n v="22479"/>
        <n v="41145"/>
        <n v="234030"/>
        <s v="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" refreshedDate="0" createdVersion="5" refreshedVersion="5" recordCount="0">
  <cacheSource type="worksheet">
    <worksheetSource ref="K7:L29" sheet="ENERGA"/>
  </cacheSource>
  <cacheFields count="2">
    <cacheField name="Grupa taryfowa" numFmtId="0">
      <sharedItems containsNonDate="0" containsBlank="1" count="4">
        <s v="C11"/>
        <s v="C12A"/>
        <s v="N"/>
        <m/>
      </sharedItems>
    </cacheField>
    <cacheField name="Szacunkowe zapotrzebowanie półtora roczne [kWh]" numFmtId="0">
      <sharedItems containsNonDate="0" containsBlank="1" containsMixedTypes="1" containsNumber="1" containsInteger="1" minValue="0" maxValue="234030" count="20">
        <n v="0"/>
        <n v="69"/>
        <n v="96"/>
        <n v="183"/>
        <n v="498"/>
        <n v="903"/>
        <n v="1341"/>
        <n v="1710"/>
        <n v="1974"/>
        <n v="2289"/>
        <n v="3546"/>
        <n v="3579"/>
        <n v="5985"/>
        <n v="6942"/>
        <n v="11820"/>
        <n v="22479"/>
        <n v="41145"/>
        <n v="234030"/>
        <s v="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5" cacheId="3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compact="0" compactData="0">
  <location ref="C34:D39" firstHeaderRow="1" firstDataRow="1" firstDataCol="1"/>
  <pivotFields count="2">
    <pivotField axis="axisRow" compact="0" includeNewItemsInFilter="1">
      <items count="5">
        <item x="0"/>
        <item x="1"/>
        <item x="2"/>
        <item x="3"/>
        <item t="default"/>
      </items>
    </pivotField>
    <pivotField dataField="1" compact="0" includeNewItemsInFilter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</pivotFields>
  <rowFields count="1">
    <field x="0"/>
  </rowFields>
  <dataFields count="1">
    <dataField name="Suma z Szacunkowe zapotrzebowanie półtora roczne [kWh]" fld="1" baseField="1" baseItem="1048828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4" cacheId="4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compact="0" compactData="0">
  <location ref="A3:B8" firstHeaderRow="1" firstDataRow="1" firstDataCol="1"/>
  <pivotFields count="2">
    <pivotField axis="axisRow" compact="0" includeNewItemsInFilter="1">
      <items count="5">
        <item x="0"/>
        <item x="1"/>
        <item x="2"/>
        <item x="3"/>
        <item t="default"/>
      </items>
    </pivotField>
    <pivotField dataField="1" compact="0" includeNewItemsInFilter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</pivotFields>
  <rowFields count="1">
    <field x="0"/>
  </rowFields>
  <dataFields count="1">
    <dataField name="Suma z Szacunkowe zapotrzebowanie półtora roczne [kWh]" fld="1" baseField="1" baseItem="1048828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tabSelected="1" topLeftCell="A7" workbookViewId="0">
      <selection activeCell="Z11" sqref="Z11"/>
    </sheetView>
  </sheetViews>
  <sheetFormatPr defaultRowHeight="14.25" x14ac:dyDescent="0.2"/>
  <cols>
    <col min="1" max="1" width="4" style="1" customWidth="1"/>
    <col min="2" max="2" width="21.625" style="1" customWidth="1"/>
    <col min="3" max="3" width="21.125" style="1" customWidth="1"/>
    <col min="4" max="4" width="32.875" style="1" customWidth="1"/>
    <col min="5" max="5" width="19" style="1" customWidth="1"/>
    <col min="6" max="6" width="10.625" style="1" customWidth="1"/>
    <col min="7" max="7" width="9.75" style="1" customWidth="1"/>
    <col min="8" max="8" width="11.375" style="1" customWidth="1"/>
    <col min="9" max="9" width="10.75" style="1" customWidth="1"/>
    <col min="10" max="10" width="6.125" style="1" customWidth="1"/>
    <col min="11" max="11" width="8.25" style="1" customWidth="1"/>
    <col min="12" max="12" width="13.875" style="1" customWidth="1"/>
    <col min="13" max="13" width="10" style="4" customWidth="1"/>
    <col min="14" max="14" width="7.875" style="1" customWidth="1"/>
    <col min="15" max="15" width="6.625" style="5" customWidth="1"/>
    <col min="16" max="16" width="8.5" style="5" customWidth="1"/>
    <col min="17" max="17" width="12.375" style="5" customWidth="1"/>
    <col min="18" max="18" width="14.25" style="5" customWidth="1"/>
    <col min="19" max="19" width="14.25" style="6" customWidth="1"/>
    <col min="20" max="30" width="13.25" style="7" customWidth="1"/>
    <col min="31" max="31" width="14.25" style="7" customWidth="1"/>
    <col min="32" max="32" width="12" style="7" customWidth="1"/>
    <col min="33" max="33" width="12.5" style="7" customWidth="1"/>
    <col min="34" max="1026" width="8.5" style="1" customWidth="1"/>
  </cols>
  <sheetData>
    <row r="1" spans="1:33" ht="36" x14ac:dyDescent="0.2">
      <c r="B1" s="58" t="s">
        <v>0</v>
      </c>
      <c r="C1" s="2" t="s">
        <v>1</v>
      </c>
      <c r="D1" s="3">
        <v>0</v>
      </c>
    </row>
    <row r="2" spans="1:33" x14ac:dyDescent="0.2">
      <c r="B2" s="58"/>
      <c r="C2" s="2" t="s">
        <v>2</v>
      </c>
      <c r="D2" s="8">
        <f>AE30</f>
        <v>0</v>
      </c>
    </row>
    <row r="3" spans="1:33" x14ac:dyDescent="0.2">
      <c r="B3" s="58"/>
      <c r="C3" s="2" t="s">
        <v>3</v>
      </c>
      <c r="D3" s="8">
        <f>AF30</f>
        <v>0</v>
      </c>
    </row>
    <row r="4" spans="1:33" x14ac:dyDescent="0.2">
      <c r="B4" s="58"/>
      <c r="C4" s="2" t="s">
        <v>4</v>
      </c>
      <c r="D4" s="8">
        <f>AG30</f>
        <v>0</v>
      </c>
    </row>
    <row r="5" spans="1:33" ht="95.25" customHeight="1" x14ac:dyDescent="0.2">
      <c r="B5" s="58"/>
      <c r="C5" s="59" t="s">
        <v>5</v>
      </c>
      <c r="D5" s="59"/>
      <c r="E5" s="9"/>
      <c r="F5" s="10"/>
      <c r="G5" s="10"/>
      <c r="S5" s="60" t="s">
        <v>6</v>
      </c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3" x14ac:dyDescent="0.2">
      <c r="J6" s="11"/>
      <c r="K6" s="11"/>
      <c r="L6" s="11"/>
      <c r="M6" s="12"/>
    </row>
    <row r="7" spans="1:33" s="14" customFormat="1" ht="12" x14ac:dyDescent="0.2">
      <c r="A7" s="61" t="s">
        <v>7</v>
      </c>
      <c r="B7" s="61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1" t="s">
        <v>14</v>
      </c>
      <c r="I7" s="61" t="s">
        <v>15</v>
      </c>
      <c r="J7" s="61" t="s">
        <v>16</v>
      </c>
      <c r="K7" s="61" t="s">
        <v>17</v>
      </c>
      <c r="L7" s="62" t="s">
        <v>18</v>
      </c>
      <c r="M7" s="63" t="s">
        <v>18</v>
      </c>
      <c r="N7" s="63"/>
      <c r="O7" s="61" t="s">
        <v>19</v>
      </c>
      <c r="P7" s="61" t="s">
        <v>20</v>
      </c>
      <c r="Q7" s="61" t="s">
        <v>21</v>
      </c>
      <c r="R7" s="61" t="s">
        <v>22</v>
      </c>
      <c r="S7" s="64" t="s">
        <v>23</v>
      </c>
      <c r="T7" s="65" t="s">
        <v>24</v>
      </c>
      <c r="U7" s="64" t="s">
        <v>25</v>
      </c>
      <c r="V7" s="65" t="s">
        <v>26</v>
      </c>
      <c r="W7" s="64" t="s">
        <v>27</v>
      </c>
      <c r="X7" s="65" t="s">
        <v>28</v>
      </c>
      <c r="Y7" s="69" t="s">
        <v>108</v>
      </c>
      <c r="Z7" s="73" t="s">
        <v>109</v>
      </c>
      <c r="AA7" s="64" t="s">
        <v>29</v>
      </c>
      <c r="AB7" s="65" t="s">
        <v>30</v>
      </c>
      <c r="AC7" s="64" t="s">
        <v>31</v>
      </c>
      <c r="AD7" s="65" t="s">
        <v>32</v>
      </c>
      <c r="AE7" s="65" t="s">
        <v>33</v>
      </c>
      <c r="AF7" s="65" t="s">
        <v>3</v>
      </c>
      <c r="AG7" s="66" t="s">
        <v>34</v>
      </c>
    </row>
    <row r="8" spans="1:33" s="14" customFormat="1" ht="12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  <c r="M8" s="63"/>
      <c r="N8" s="63"/>
      <c r="O8" s="61"/>
      <c r="P8" s="61"/>
      <c r="Q8" s="61"/>
      <c r="R8" s="61"/>
      <c r="S8" s="64"/>
      <c r="T8" s="65"/>
      <c r="U8" s="64"/>
      <c r="V8" s="65"/>
      <c r="W8" s="64"/>
      <c r="X8" s="65"/>
      <c r="Y8" s="70"/>
      <c r="Z8" s="74"/>
      <c r="AA8" s="64"/>
      <c r="AB8" s="65"/>
      <c r="AC8" s="64"/>
      <c r="AD8" s="65"/>
      <c r="AE8" s="65"/>
      <c r="AF8" s="65"/>
      <c r="AG8" s="66"/>
    </row>
    <row r="9" spans="1:33" s="14" customFormat="1" ht="78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  <c r="M9" s="13" t="s">
        <v>35</v>
      </c>
      <c r="N9" s="13" t="s">
        <v>36</v>
      </c>
      <c r="O9" s="61"/>
      <c r="P9" s="61"/>
      <c r="Q9" s="61"/>
      <c r="R9" s="61"/>
      <c r="S9" s="64"/>
      <c r="T9" s="65"/>
      <c r="U9" s="64"/>
      <c r="V9" s="65"/>
      <c r="W9" s="64"/>
      <c r="X9" s="65"/>
      <c r="Y9" s="71"/>
      <c r="Z9" s="75"/>
      <c r="AA9" s="64"/>
      <c r="AB9" s="65"/>
      <c r="AC9" s="64"/>
      <c r="AD9" s="65"/>
      <c r="AE9" s="65"/>
      <c r="AF9" s="65"/>
      <c r="AG9" s="66"/>
    </row>
    <row r="10" spans="1:33" s="5" customFormat="1" ht="12.75" thickBot="1" x14ac:dyDescent="0.25">
      <c r="A10" s="15" t="s">
        <v>37</v>
      </c>
      <c r="B10" s="15" t="s">
        <v>38</v>
      </c>
      <c r="C10" s="15" t="s">
        <v>39</v>
      </c>
      <c r="D10" s="15" t="s">
        <v>40</v>
      </c>
      <c r="E10" s="15" t="s">
        <v>41</v>
      </c>
      <c r="F10" s="15" t="s">
        <v>42</v>
      </c>
      <c r="G10" s="15" t="s">
        <v>43</v>
      </c>
      <c r="H10" s="15" t="s">
        <v>44</v>
      </c>
      <c r="I10" s="15" t="s">
        <v>45</v>
      </c>
      <c r="J10" s="15" t="s">
        <v>46</v>
      </c>
      <c r="K10" s="16" t="s">
        <v>47</v>
      </c>
      <c r="L10" s="16" t="s">
        <v>48</v>
      </c>
      <c r="M10" s="16" t="s">
        <v>49</v>
      </c>
      <c r="N10" s="16" t="s">
        <v>50</v>
      </c>
      <c r="O10" s="15"/>
      <c r="P10" s="15"/>
      <c r="Q10" s="15"/>
      <c r="R10" s="15"/>
      <c r="S10" s="17"/>
      <c r="T10" s="18"/>
      <c r="U10" s="19"/>
      <c r="V10" s="18"/>
      <c r="W10" s="19"/>
      <c r="X10" s="18"/>
      <c r="Y10" s="72"/>
      <c r="Z10" s="18"/>
      <c r="AA10" s="19"/>
      <c r="AB10" s="18"/>
      <c r="AC10" s="19"/>
      <c r="AD10" s="18"/>
      <c r="AE10" s="18"/>
      <c r="AF10" s="18"/>
      <c r="AG10" s="18"/>
    </row>
    <row r="11" spans="1:33" s="33" customFormat="1" ht="45.75" thickBot="1" x14ac:dyDescent="0.25">
      <c r="A11" s="20">
        <v>1</v>
      </c>
      <c r="B11" s="21" t="s">
        <v>51</v>
      </c>
      <c r="C11" s="21" t="s">
        <v>52</v>
      </c>
      <c r="D11" s="22" t="s">
        <v>53</v>
      </c>
      <c r="E11" s="21" t="s">
        <v>54</v>
      </c>
      <c r="F11" s="21" t="s">
        <v>55</v>
      </c>
      <c r="G11" s="21" t="s">
        <v>56</v>
      </c>
      <c r="H11" s="21" t="s">
        <v>56</v>
      </c>
      <c r="I11" s="21" t="s">
        <v>57</v>
      </c>
      <c r="J11" s="23">
        <v>5</v>
      </c>
      <c r="K11" s="21" t="s">
        <v>58</v>
      </c>
      <c r="L11" s="24">
        <v>96</v>
      </c>
      <c r="M11" s="25">
        <v>96</v>
      </c>
      <c r="N11" s="25">
        <v>0</v>
      </c>
      <c r="O11" s="26">
        <v>1</v>
      </c>
      <c r="P11" s="20">
        <v>18</v>
      </c>
      <c r="Q11" s="27">
        <f t="shared" ref="Q11:Q29" si="0">D$1</f>
        <v>0</v>
      </c>
      <c r="R11" s="28">
        <f t="shared" ref="R11:R29" si="1">Q11*L11</f>
        <v>0</v>
      </c>
      <c r="S11" s="29">
        <v>0</v>
      </c>
      <c r="T11" s="30">
        <f t="shared" ref="T11:T29" si="2">S11*P11</f>
        <v>0</v>
      </c>
      <c r="U11" s="29">
        <v>0</v>
      </c>
      <c r="V11" s="30">
        <f t="shared" ref="V11:V29" si="3">U11*P11*J11</f>
        <v>0</v>
      </c>
      <c r="W11" s="29">
        <v>0</v>
      </c>
      <c r="X11" s="30">
        <f t="shared" ref="X11:X29" si="4">W11*P11*J11</f>
        <v>0</v>
      </c>
      <c r="Y11" s="76">
        <v>0</v>
      </c>
      <c r="Z11" s="77">
        <f>Y11*L11</f>
        <v>0</v>
      </c>
      <c r="AA11" s="29">
        <v>0</v>
      </c>
      <c r="AB11" s="31">
        <f t="shared" ref="AB11:AB29" si="5">AA11*M11</f>
        <v>0</v>
      </c>
      <c r="AC11" s="29">
        <v>0</v>
      </c>
      <c r="AD11" s="31">
        <f t="shared" ref="AD11:AD29" si="6">AC11*N11</f>
        <v>0</v>
      </c>
      <c r="AE11" s="30">
        <f t="shared" ref="AE11:AE29" si="7">AD11+AB11+X11+V11+T11+R11</f>
        <v>0</v>
      </c>
      <c r="AF11" s="32">
        <f t="shared" ref="AF11:AF30" si="8">AE11*0.23</f>
        <v>0</v>
      </c>
      <c r="AG11" s="30">
        <f t="shared" ref="AG11:AG30" si="9">AE11+AF11</f>
        <v>0</v>
      </c>
    </row>
    <row r="12" spans="1:33" s="33" customFormat="1" ht="45.75" thickBot="1" x14ac:dyDescent="0.25">
      <c r="A12" s="20">
        <v>2</v>
      </c>
      <c r="B12" s="21" t="s">
        <v>51</v>
      </c>
      <c r="C12" s="21" t="s">
        <v>52</v>
      </c>
      <c r="D12" s="22" t="s">
        <v>59</v>
      </c>
      <c r="E12" s="21" t="s">
        <v>60</v>
      </c>
      <c r="F12" s="21" t="s">
        <v>55</v>
      </c>
      <c r="G12" s="21" t="s">
        <v>56</v>
      </c>
      <c r="H12" s="21" t="s">
        <v>56</v>
      </c>
      <c r="I12" s="34"/>
      <c r="J12" s="23">
        <v>25</v>
      </c>
      <c r="K12" s="21" t="s">
        <v>61</v>
      </c>
      <c r="L12" s="24">
        <v>234030</v>
      </c>
      <c r="M12" s="25">
        <v>56355</v>
      </c>
      <c r="N12" s="25">
        <v>177675</v>
      </c>
      <c r="O12" s="26">
        <v>1</v>
      </c>
      <c r="P12" s="20">
        <v>18</v>
      </c>
      <c r="Q12" s="35">
        <f t="shared" si="0"/>
        <v>0</v>
      </c>
      <c r="R12" s="30">
        <f t="shared" si="1"/>
        <v>0</v>
      </c>
      <c r="S12" s="29">
        <v>0</v>
      </c>
      <c r="T12" s="30">
        <f t="shared" si="2"/>
        <v>0</v>
      </c>
      <c r="U12" s="29">
        <v>0</v>
      </c>
      <c r="V12" s="30">
        <f t="shared" si="3"/>
        <v>0</v>
      </c>
      <c r="W12" s="29">
        <v>0</v>
      </c>
      <c r="X12" s="30">
        <f t="shared" si="4"/>
        <v>0</v>
      </c>
      <c r="Y12" s="76">
        <v>0</v>
      </c>
      <c r="Z12" s="77">
        <f t="shared" ref="Z12:Z29" si="10">Y12*L12</f>
        <v>0</v>
      </c>
      <c r="AA12" s="29">
        <v>0</v>
      </c>
      <c r="AB12" s="31">
        <f t="shared" si="5"/>
        <v>0</v>
      </c>
      <c r="AC12" s="29">
        <v>0</v>
      </c>
      <c r="AD12" s="31">
        <f t="shared" si="6"/>
        <v>0</v>
      </c>
      <c r="AE12" s="30">
        <f t="shared" si="7"/>
        <v>0</v>
      </c>
      <c r="AF12" s="32">
        <f t="shared" si="8"/>
        <v>0</v>
      </c>
      <c r="AG12" s="30">
        <f t="shared" si="9"/>
        <v>0</v>
      </c>
    </row>
    <row r="13" spans="1:33" s="33" customFormat="1" ht="45.75" thickBot="1" x14ac:dyDescent="0.25">
      <c r="A13" s="20">
        <v>3</v>
      </c>
      <c r="B13" s="21" t="s">
        <v>51</v>
      </c>
      <c r="C13" s="21" t="s">
        <v>52</v>
      </c>
      <c r="D13" s="22" t="s">
        <v>62</v>
      </c>
      <c r="E13" s="21" t="s">
        <v>63</v>
      </c>
      <c r="F13" s="21" t="s">
        <v>55</v>
      </c>
      <c r="G13" s="21" t="s">
        <v>56</v>
      </c>
      <c r="H13" s="21" t="s">
        <v>64</v>
      </c>
      <c r="I13" s="21" t="s">
        <v>65</v>
      </c>
      <c r="J13" s="23">
        <v>15</v>
      </c>
      <c r="K13" s="21" t="s">
        <v>58</v>
      </c>
      <c r="L13" s="24">
        <v>22479</v>
      </c>
      <c r="M13" s="25">
        <v>22479</v>
      </c>
      <c r="N13" s="25">
        <v>0</v>
      </c>
      <c r="O13" s="26">
        <v>1</v>
      </c>
      <c r="P13" s="20">
        <v>18</v>
      </c>
      <c r="Q13" s="35">
        <f t="shared" si="0"/>
        <v>0</v>
      </c>
      <c r="R13" s="30">
        <f t="shared" si="1"/>
        <v>0</v>
      </c>
      <c r="S13" s="29">
        <v>0</v>
      </c>
      <c r="T13" s="30">
        <f t="shared" si="2"/>
        <v>0</v>
      </c>
      <c r="U13" s="29">
        <v>0</v>
      </c>
      <c r="V13" s="30">
        <f t="shared" si="3"/>
        <v>0</v>
      </c>
      <c r="W13" s="29">
        <v>0</v>
      </c>
      <c r="X13" s="30">
        <f t="shared" si="4"/>
        <v>0</v>
      </c>
      <c r="Y13" s="76">
        <v>0</v>
      </c>
      <c r="Z13" s="77">
        <f t="shared" si="10"/>
        <v>0</v>
      </c>
      <c r="AA13" s="29">
        <v>0</v>
      </c>
      <c r="AB13" s="31">
        <f t="shared" si="5"/>
        <v>0</v>
      </c>
      <c r="AC13" s="29">
        <v>0</v>
      </c>
      <c r="AD13" s="31">
        <f t="shared" si="6"/>
        <v>0</v>
      </c>
      <c r="AE13" s="30">
        <f t="shared" si="7"/>
        <v>0</v>
      </c>
      <c r="AF13" s="32">
        <f t="shared" si="8"/>
        <v>0</v>
      </c>
      <c r="AG13" s="30">
        <f t="shared" si="9"/>
        <v>0</v>
      </c>
    </row>
    <row r="14" spans="1:33" s="33" customFormat="1" ht="45.75" thickBot="1" x14ac:dyDescent="0.25">
      <c r="A14" s="20">
        <v>4</v>
      </c>
      <c r="B14" s="21" t="s">
        <v>51</v>
      </c>
      <c r="C14" s="21" t="s">
        <v>52</v>
      </c>
      <c r="D14" s="22" t="s">
        <v>66</v>
      </c>
      <c r="E14" s="21" t="s">
        <v>67</v>
      </c>
      <c r="F14" s="21" t="s">
        <v>55</v>
      </c>
      <c r="G14" s="21" t="s">
        <v>56</v>
      </c>
      <c r="H14" s="21" t="s">
        <v>64</v>
      </c>
      <c r="I14" s="34"/>
      <c r="J14" s="23">
        <v>8.6</v>
      </c>
      <c r="K14" s="21" t="s">
        <v>58</v>
      </c>
      <c r="L14" s="24">
        <v>3579</v>
      </c>
      <c r="M14" s="25">
        <v>3579</v>
      </c>
      <c r="N14" s="25">
        <v>0</v>
      </c>
      <c r="O14" s="26">
        <v>1</v>
      </c>
      <c r="P14" s="20">
        <v>18</v>
      </c>
      <c r="Q14" s="35">
        <f t="shared" si="0"/>
        <v>0</v>
      </c>
      <c r="R14" s="30">
        <f t="shared" si="1"/>
        <v>0</v>
      </c>
      <c r="S14" s="29">
        <v>0</v>
      </c>
      <c r="T14" s="30">
        <f t="shared" si="2"/>
        <v>0</v>
      </c>
      <c r="U14" s="29">
        <v>0</v>
      </c>
      <c r="V14" s="30">
        <f t="shared" si="3"/>
        <v>0</v>
      </c>
      <c r="W14" s="29">
        <v>0</v>
      </c>
      <c r="X14" s="30">
        <f t="shared" si="4"/>
        <v>0</v>
      </c>
      <c r="Y14" s="76">
        <v>0</v>
      </c>
      <c r="Z14" s="77">
        <f t="shared" si="10"/>
        <v>0</v>
      </c>
      <c r="AA14" s="29">
        <v>0</v>
      </c>
      <c r="AB14" s="31">
        <f t="shared" si="5"/>
        <v>0</v>
      </c>
      <c r="AC14" s="29">
        <v>0</v>
      </c>
      <c r="AD14" s="31">
        <f t="shared" si="6"/>
        <v>0</v>
      </c>
      <c r="AE14" s="30">
        <f t="shared" si="7"/>
        <v>0</v>
      </c>
      <c r="AF14" s="32">
        <f t="shared" si="8"/>
        <v>0</v>
      </c>
      <c r="AG14" s="30">
        <f t="shared" si="9"/>
        <v>0</v>
      </c>
    </row>
    <row r="15" spans="1:33" s="33" customFormat="1" ht="45.75" thickBot="1" x14ac:dyDescent="0.25">
      <c r="A15" s="20">
        <v>5</v>
      </c>
      <c r="B15" s="21" t="s">
        <v>51</v>
      </c>
      <c r="C15" s="21" t="s">
        <v>52</v>
      </c>
      <c r="D15" s="22" t="s">
        <v>68</v>
      </c>
      <c r="E15" s="21" t="s">
        <v>69</v>
      </c>
      <c r="F15" s="21" t="s">
        <v>55</v>
      </c>
      <c r="G15" s="21" t="s">
        <v>56</v>
      </c>
      <c r="H15" s="21" t="s">
        <v>64</v>
      </c>
      <c r="I15" s="34"/>
      <c r="J15" s="23">
        <v>1.7</v>
      </c>
      <c r="K15" s="21" t="s">
        <v>58</v>
      </c>
      <c r="L15" s="24">
        <v>183</v>
      </c>
      <c r="M15" s="25">
        <v>183</v>
      </c>
      <c r="N15" s="25">
        <v>0</v>
      </c>
      <c r="O15" s="26">
        <v>1</v>
      </c>
      <c r="P15" s="20">
        <v>18</v>
      </c>
      <c r="Q15" s="35">
        <f t="shared" si="0"/>
        <v>0</v>
      </c>
      <c r="R15" s="30">
        <f t="shared" si="1"/>
        <v>0</v>
      </c>
      <c r="S15" s="29">
        <v>0</v>
      </c>
      <c r="T15" s="30">
        <f t="shared" si="2"/>
        <v>0</v>
      </c>
      <c r="U15" s="29">
        <v>0</v>
      </c>
      <c r="V15" s="30">
        <f t="shared" si="3"/>
        <v>0</v>
      </c>
      <c r="W15" s="29">
        <v>0</v>
      </c>
      <c r="X15" s="30">
        <f t="shared" si="4"/>
        <v>0</v>
      </c>
      <c r="Y15" s="76">
        <v>0</v>
      </c>
      <c r="Z15" s="77">
        <f t="shared" si="10"/>
        <v>0</v>
      </c>
      <c r="AA15" s="29">
        <v>0</v>
      </c>
      <c r="AB15" s="31">
        <f t="shared" si="5"/>
        <v>0</v>
      </c>
      <c r="AC15" s="29">
        <v>0</v>
      </c>
      <c r="AD15" s="31">
        <f t="shared" si="6"/>
        <v>0</v>
      </c>
      <c r="AE15" s="30">
        <f t="shared" si="7"/>
        <v>0</v>
      </c>
      <c r="AF15" s="32">
        <f t="shared" si="8"/>
        <v>0</v>
      </c>
      <c r="AG15" s="30">
        <f t="shared" si="9"/>
        <v>0</v>
      </c>
    </row>
    <row r="16" spans="1:33" s="33" customFormat="1" ht="45.75" thickBot="1" x14ac:dyDescent="0.25">
      <c r="A16" s="20">
        <v>6</v>
      </c>
      <c r="B16" s="21" t="s">
        <v>51</v>
      </c>
      <c r="C16" s="21" t="s">
        <v>52</v>
      </c>
      <c r="D16" s="22" t="s">
        <v>70</v>
      </c>
      <c r="E16" s="21" t="s">
        <v>71</v>
      </c>
      <c r="F16" s="21" t="s">
        <v>55</v>
      </c>
      <c r="G16" s="21" t="s">
        <v>56</v>
      </c>
      <c r="H16" s="21" t="s">
        <v>64</v>
      </c>
      <c r="I16" s="34"/>
      <c r="J16" s="23">
        <v>1.7</v>
      </c>
      <c r="K16" s="21" t="s">
        <v>58</v>
      </c>
      <c r="L16" s="24">
        <v>0</v>
      </c>
      <c r="M16" s="25">
        <v>0</v>
      </c>
      <c r="N16" s="25">
        <v>0</v>
      </c>
      <c r="O16" s="26">
        <v>1</v>
      </c>
      <c r="P16" s="20">
        <v>18</v>
      </c>
      <c r="Q16" s="35">
        <f t="shared" si="0"/>
        <v>0</v>
      </c>
      <c r="R16" s="30">
        <f t="shared" si="1"/>
        <v>0</v>
      </c>
      <c r="S16" s="29">
        <v>0</v>
      </c>
      <c r="T16" s="30">
        <f t="shared" si="2"/>
        <v>0</v>
      </c>
      <c r="U16" s="29">
        <v>0</v>
      </c>
      <c r="V16" s="30">
        <f t="shared" si="3"/>
        <v>0</v>
      </c>
      <c r="W16" s="29">
        <v>0</v>
      </c>
      <c r="X16" s="30">
        <f t="shared" si="4"/>
        <v>0</v>
      </c>
      <c r="Y16" s="76">
        <v>0</v>
      </c>
      <c r="Z16" s="77">
        <f t="shared" si="10"/>
        <v>0</v>
      </c>
      <c r="AA16" s="29">
        <v>0</v>
      </c>
      <c r="AB16" s="31">
        <f t="shared" si="5"/>
        <v>0</v>
      </c>
      <c r="AC16" s="29">
        <v>0</v>
      </c>
      <c r="AD16" s="31">
        <f t="shared" si="6"/>
        <v>0</v>
      </c>
      <c r="AE16" s="30">
        <f t="shared" si="7"/>
        <v>0</v>
      </c>
      <c r="AF16" s="32">
        <f t="shared" si="8"/>
        <v>0</v>
      </c>
      <c r="AG16" s="30">
        <f t="shared" si="9"/>
        <v>0</v>
      </c>
    </row>
    <row r="17" spans="1:33" s="33" customFormat="1" ht="45.75" thickBot="1" x14ac:dyDescent="0.25">
      <c r="A17" s="20">
        <v>7</v>
      </c>
      <c r="B17" s="21" t="s">
        <v>51</v>
      </c>
      <c r="C17" s="21" t="s">
        <v>52</v>
      </c>
      <c r="D17" s="22" t="s">
        <v>72</v>
      </c>
      <c r="E17" s="21" t="s">
        <v>73</v>
      </c>
      <c r="F17" s="21" t="s">
        <v>55</v>
      </c>
      <c r="G17" s="21" t="s">
        <v>56</v>
      </c>
      <c r="H17" s="21" t="s">
        <v>64</v>
      </c>
      <c r="I17" s="34"/>
      <c r="J17" s="23">
        <v>1.7</v>
      </c>
      <c r="K17" s="21" t="s">
        <v>58</v>
      </c>
      <c r="L17" s="24">
        <v>69</v>
      </c>
      <c r="M17" s="25">
        <v>69</v>
      </c>
      <c r="N17" s="25">
        <v>0</v>
      </c>
      <c r="O17" s="26">
        <v>1</v>
      </c>
      <c r="P17" s="20">
        <v>18</v>
      </c>
      <c r="Q17" s="36">
        <f t="shared" si="0"/>
        <v>0</v>
      </c>
      <c r="R17" s="37">
        <f t="shared" si="1"/>
        <v>0</v>
      </c>
      <c r="S17" s="29">
        <v>0</v>
      </c>
      <c r="T17" s="30">
        <f t="shared" si="2"/>
        <v>0</v>
      </c>
      <c r="U17" s="29">
        <v>0</v>
      </c>
      <c r="V17" s="30">
        <f t="shared" si="3"/>
        <v>0</v>
      </c>
      <c r="W17" s="29">
        <v>0</v>
      </c>
      <c r="X17" s="30">
        <f t="shared" si="4"/>
        <v>0</v>
      </c>
      <c r="Y17" s="76">
        <v>0</v>
      </c>
      <c r="Z17" s="77">
        <f t="shared" si="10"/>
        <v>0</v>
      </c>
      <c r="AA17" s="29">
        <v>0</v>
      </c>
      <c r="AB17" s="31">
        <f t="shared" si="5"/>
        <v>0</v>
      </c>
      <c r="AC17" s="29">
        <v>0</v>
      </c>
      <c r="AD17" s="31">
        <f t="shared" si="6"/>
        <v>0</v>
      </c>
      <c r="AE17" s="30">
        <f t="shared" si="7"/>
        <v>0</v>
      </c>
      <c r="AF17" s="32">
        <f t="shared" si="8"/>
        <v>0</v>
      </c>
      <c r="AG17" s="30">
        <f t="shared" si="9"/>
        <v>0</v>
      </c>
    </row>
    <row r="18" spans="1:33" s="33" customFormat="1" ht="45.75" thickBot="1" x14ac:dyDescent="0.25">
      <c r="A18" s="20">
        <v>8</v>
      </c>
      <c r="B18" s="21" t="s">
        <v>51</v>
      </c>
      <c r="C18" s="21" t="s">
        <v>52</v>
      </c>
      <c r="D18" s="22" t="s">
        <v>74</v>
      </c>
      <c r="E18" s="21" t="s">
        <v>75</v>
      </c>
      <c r="F18" s="21" t="s">
        <v>55</v>
      </c>
      <c r="G18" s="21" t="s">
        <v>56</v>
      </c>
      <c r="H18" s="21" t="s">
        <v>64</v>
      </c>
      <c r="I18" s="34"/>
      <c r="J18" s="23">
        <v>10</v>
      </c>
      <c r="K18" s="21" t="s">
        <v>58</v>
      </c>
      <c r="L18" s="24">
        <v>5985</v>
      </c>
      <c r="M18" s="25">
        <v>5985</v>
      </c>
      <c r="N18" s="25">
        <v>0</v>
      </c>
      <c r="O18" s="26">
        <v>1</v>
      </c>
      <c r="P18" s="20">
        <v>18</v>
      </c>
      <c r="Q18" s="35">
        <f t="shared" si="0"/>
        <v>0</v>
      </c>
      <c r="R18" s="30">
        <f t="shared" si="1"/>
        <v>0</v>
      </c>
      <c r="S18" s="29">
        <v>0</v>
      </c>
      <c r="T18" s="30">
        <f t="shared" si="2"/>
        <v>0</v>
      </c>
      <c r="U18" s="29">
        <v>0</v>
      </c>
      <c r="V18" s="30">
        <f t="shared" si="3"/>
        <v>0</v>
      </c>
      <c r="W18" s="29">
        <v>0</v>
      </c>
      <c r="X18" s="30">
        <f t="shared" si="4"/>
        <v>0</v>
      </c>
      <c r="Y18" s="76">
        <v>0</v>
      </c>
      <c r="Z18" s="77">
        <f t="shared" si="10"/>
        <v>0</v>
      </c>
      <c r="AA18" s="29">
        <v>0</v>
      </c>
      <c r="AB18" s="31">
        <f t="shared" si="5"/>
        <v>0</v>
      </c>
      <c r="AC18" s="29">
        <v>0</v>
      </c>
      <c r="AD18" s="31">
        <f t="shared" si="6"/>
        <v>0</v>
      </c>
      <c r="AE18" s="30">
        <f t="shared" si="7"/>
        <v>0</v>
      </c>
      <c r="AF18" s="32">
        <f t="shared" si="8"/>
        <v>0</v>
      </c>
      <c r="AG18" s="30">
        <f t="shared" si="9"/>
        <v>0</v>
      </c>
    </row>
    <row r="19" spans="1:33" s="33" customFormat="1" ht="45.75" thickBot="1" x14ac:dyDescent="0.25">
      <c r="A19" s="20">
        <v>9</v>
      </c>
      <c r="B19" s="21" t="s">
        <v>51</v>
      </c>
      <c r="C19" s="21" t="s">
        <v>52</v>
      </c>
      <c r="D19" s="22" t="s">
        <v>76</v>
      </c>
      <c r="E19" s="21" t="s">
        <v>77</v>
      </c>
      <c r="F19" s="21" t="s">
        <v>55</v>
      </c>
      <c r="G19" s="21" t="s">
        <v>56</v>
      </c>
      <c r="H19" s="21" t="s">
        <v>78</v>
      </c>
      <c r="I19" s="34"/>
      <c r="J19" s="23">
        <v>8</v>
      </c>
      <c r="K19" s="21" t="s">
        <v>58</v>
      </c>
      <c r="L19" s="24">
        <v>1710</v>
      </c>
      <c r="M19" s="25">
        <v>1710</v>
      </c>
      <c r="N19" s="25">
        <v>0</v>
      </c>
      <c r="O19" s="26">
        <v>1</v>
      </c>
      <c r="P19" s="20">
        <v>18</v>
      </c>
      <c r="Q19" s="27">
        <f t="shared" si="0"/>
        <v>0</v>
      </c>
      <c r="R19" s="28">
        <f t="shared" si="1"/>
        <v>0</v>
      </c>
      <c r="S19" s="29">
        <v>0</v>
      </c>
      <c r="T19" s="30">
        <f t="shared" si="2"/>
        <v>0</v>
      </c>
      <c r="U19" s="29">
        <v>0</v>
      </c>
      <c r="V19" s="30">
        <f t="shared" si="3"/>
        <v>0</v>
      </c>
      <c r="W19" s="29">
        <v>0</v>
      </c>
      <c r="X19" s="30">
        <f t="shared" si="4"/>
        <v>0</v>
      </c>
      <c r="Y19" s="76">
        <v>0</v>
      </c>
      <c r="Z19" s="77">
        <f t="shared" si="10"/>
        <v>0</v>
      </c>
      <c r="AA19" s="29">
        <v>0</v>
      </c>
      <c r="AB19" s="31">
        <f t="shared" si="5"/>
        <v>0</v>
      </c>
      <c r="AC19" s="29">
        <v>0</v>
      </c>
      <c r="AD19" s="31">
        <f t="shared" si="6"/>
        <v>0</v>
      </c>
      <c r="AE19" s="30">
        <f t="shared" si="7"/>
        <v>0</v>
      </c>
      <c r="AF19" s="32">
        <f t="shared" si="8"/>
        <v>0</v>
      </c>
      <c r="AG19" s="30">
        <f t="shared" si="9"/>
        <v>0</v>
      </c>
    </row>
    <row r="20" spans="1:33" s="33" customFormat="1" ht="45.75" thickBot="1" x14ac:dyDescent="0.25">
      <c r="A20" s="20">
        <v>10</v>
      </c>
      <c r="B20" s="21" t="s">
        <v>51</v>
      </c>
      <c r="C20" s="21" t="s">
        <v>52</v>
      </c>
      <c r="D20" s="22" t="s">
        <v>79</v>
      </c>
      <c r="E20" s="21" t="s">
        <v>80</v>
      </c>
      <c r="F20" s="21" t="s">
        <v>55</v>
      </c>
      <c r="G20" s="21" t="s">
        <v>56</v>
      </c>
      <c r="H20" s="21" t="s">
        <v>78</v>
      </c>
      <c r="I20" s="34"/>
      <c r="J20" s="23">
        <v>6</v>
      </c>
      <c r="K20" s="21" t="s">
        <v>58</v>
      </c>
      <c r="L20" s="24">
        <v>2289</v>
      </c>
      <c r="M20" s="25">
        <v>2289</v>
      </c>
      <c r="N20" s="25">
        <v>0</v>
      </c>
      <c r="O20" s="26">
        <v>1</v>
      </c>
      <c r="P20" s="20">
        <v>18</v>
      </c>
      <c r="Q20" s="35">
        <f t="shared" si="0"/>
        <v>0</v>
      </c>
      <c r="R20" s="30">
        <f t="shared" si="1"/>
        <v>0</v>
      </c>
      <c r="S20" s="29">
        <v>0</v>
      </c>
      <c r="T20" s="30">
        <f t="shared" si="2"/>
        <v>0</v>
      </c>
      <c r="U20" s="29">
        <v>0</v>
      </c>
      <c r="V20" s="30">
        <f t="shared" si="3"/>
        <v>0</v>
      </c>
      <c r="W20" s="29">
        <v>0</v>
      </c>
      <c r="X20" s="30">
        <f t="shared" si="4"/>
        <v>0</v>
      </c>
      <c r="Y20" s="76">
        <v>0</v>
      </c>
      <c r="Z20" s="77">
        <f t="shared" si="10"/>
        <v>0</v>
      </c>
      <c r="AA20" s="29">
        <v>0</v>
      </c>
      <c r="AB20" s="31">
        <f t="shared" si="5"/>
        <v>0</v>
      </c>
      <c r="AC20" s="29">
        <v>0</v>
      </c>
      <c r="AD20" s="31">
        <f t="shared" si="6"/>
        <v>0</v>
      </c>
      <c r="AE20" s="30">
        <f t="shared" si="7"/>
        <v>0</v>
      </c>
      <c r="AF20" s="32">
        <f t="shared" si="8"/>
        <v>0</v>
      </c>
      <c r="AG20" s="30">
        <f t="shared" si="9"/>
        <v>0</v>
      </c>
    </row>
    <row r="21" spans="1:33" s="33" customFormat="1" ht="45.75" thickBot="1" x14ac:dyDescent="0.25">
      <c r="A21" s="20">
        <v>11</v>
      </c>
      <c r="B21" s="21" t="s">
        <v>51</v>
      </c>
      <c r="C21" s="21" t="s">
        <v>52</v>
      </c>
      <c r="D21" s="22" t="s">
        <v>81</v>
      </c>
      <c r="E21" s="21" t="s">
        <v>82</v>
      </c>
      <c r="F21" s="21" t="s">
        <v>55</v>
      </c>
      <c r="G21" s="21" t="s">
        <v>56</v>
      </c>
      <c r="H21" s="21" t="s">
        <v>78</v>
      </c>
      <c r="I21" s="34"/>
      <c r="J21" s="23">
        <v>30</v>
      </c>
      <c r="K21" s="21" t="s">
        <v>58</v>
      </c>
      <c r="L21" s="24">
        <v>41145</v>
      </c>
      <c r="M21" s="25">
        <v>41145</v>
      </c>
      <c r="N21" s="25">
        <v>0</v>
      </c>
      <c r="O21" s="26">
        <v>1</v>
      </c>
      <c r="P21" s="20">
        <v>18</v>
      </c>
      <c r="Q21" s="35">
        <f t="shared" si="0"/>
        <v>0</v>
      </c>
      <c r="R21" s="30">
        <f t="shared" si="1"/>
        <v>0</v>
      </c>
      <c r="S21" s="29">
        <v>0</v>
      </c>
      <c r="T21" s="30">
        <f t="shared" si="2"/>
        <v>0</v>
      </c>
      <c r="U21" s="29">
        <v>0</v>
      </c>
      <c r="V21" s="30">
        <f t="shared" si="3"/>
        <v>0</v>
      </c>
      <c r="W21" s="29">
        <v>0</v>
      </c>
      <c r="X21" s="30">
        <f t="shared" si="4"/>
        <v>0</v>
      </c>
      <c r="Y21" s="76">
        <v>0</v>
      </c>
      <c r="Z21" s="77">
        <f t="shared" si="10"/>
        <v>0</v>
      </c>
      <c r="AA21" s="29">
        <v>0</v>
      </c>
      <c r="AB21" s="31">
        <f t="shared" si="5"/>
        <v>0</v>
      </c>
      <c r="AC21" s="29">
        <v>0</v>
      </c>
      <c r="AD21" s="31">
        <f t="shared" si="6"/>
        <v>0</v>
      </c>
      <c r="AE21" s="30">
        <f t="shared" si="7"/>
        <v>0</v>
      </c>
      <c r="AF21" s="32">
        <f t="shared" si="8"/>
        <v>0</v>
      </c>
      <c r="AG21" s="30">
        <f t="shared" si="9"/>
        <v>0</v>
      </c>
    </row>
    <row r="22" spans="1:33" s="33" customFormat="1" ht="45.75" thickBot="1" x14ac:dyDescent="0.25">
      <c r="A22" s="20">
        <v>12</v>
      </c>
      <c r="B22" s="21" t="s">
        <v>51</v>
      </c>
      <c r="C22" s="21" t="s">
        <v>52</v>
      </c>
      <c r="D22" s="22" t="s">
        <v>83</v>
      </c>
      <c r="E22" s="21" t="s">
        <v>84</v>
      </c>
      <c r="F22" s="21" t="s">
        <v>55</v>
      </c>
      <c r="G22" s="21" t="s">
        <v>56</v>
      </c>
      <c r="H22" s="21" t="s">
        <v>85</v>
      </c>
      <c r="I22" s="21" t="s">
        <v>86</v>
      </c>
      <c r="J22" s="23">
        <v>12</v>
      </c>
      <c r="K22" s="21" t="s">
        <v>58</v>
      </c>
      <c r="L22" s="24">
        <v>46.5</v>
      </c>
      <c r="M22" s="25">
        <v>46.5</v>
      </c>
      <c r="N22" s="25">
        <v>0</v>
      </c>
      <c r="O22" s="26">
        <v>1</v>
      </c>
      <c r="P22" s="20">
        <v>18</v>
      </c>
      <c r="Q22" s="35">
        <f t="shared" si="0"/>
        <v>0</v>
      </c>
      <c r="R22" s="30">
        <f t="shared" si="1"/>
        <v>0</v>
      </c>
      <c r="S22" s="29">
        <v>0</v>
      </c>
      <c r="T22" s="30">
        <f t="shared" si="2"/>
        <v>0</v>
      </c>
      <c r="U22" s="29">
        <v>0</v>
      </c>
      <c r="V22" s="30">
        <f t="shared" si="3"/>
        <v>0</v>
      </c>
      <c r="W22" s="29">
        <v>0</v>
      </c>
      <c r="X22" s="30">
        <f t="shared" si="4"/>
        <v>0</v>
      </c>
      <c r="Y22" s="76">
        <v>0</v>
      </c>
      <c r="Z22" s="77">
        <f t="shared" si="10"/>
        <v>0</v>
      </c>
      <c r="AA22" s="29">
        <v>0</v>
      </c>
      <c r="AB22" s="31">
        <f t="shared" si="5"/>
        <v>0</v>
      </c>
      <c r="AC22" s="29">
        <v>0</v>
      </c>
      <c r="AD22" s="31">
        <f t="shared" si="6"/>
        <v>0</v>
      </c>
      <c r="AE22" s="30">
        <f t="shared" si="7"/>
        <v>0</v>
      </c>
      <c r="AF22" s="32">
        <f t="shared" si="8"/>
        <v>0</v>
      </c>
      <c r="AG22" s="30">
        <f t="shared" si="9"/>
        <v>0</v>
      </c>
    </row>
    <row r="23" spans="1:33" s="33" customFormat="1" ht="45.75" thickBot="1" x14ac:dyDescent="0.25">
      <c r="A23" s="20">
        <v>13</v>
      </c>
      <c r="B23" s="21" t="s">
        <v>51</v>
      </c>
      <c r="C23" s="21" t="s">
        <v>52</v>
      </c>
      <c r="D23" s="22" t="s">
        <v>87</v>
      </c>
      <c r="E23" s="21" t="s">
        <v>88</v>
      </c>
      <c r="F23" s="21" t="s">
        <v>55</v>
      </c>
      <c r="G23" s="21" t="s">
        <v>56</v>
      </c>
      <c r="H23" s="21" t="s">
        <v>85</v>
      </c>
      <c r="I23" s="34"/>
      <c r="J23" s="23">
        <v>30</v>
      </c>
      <c r="K23" s="21" t="s">
        <v>61</v>
      </c>
      <c r="L23" s="24">
        <v>6942</v>
      </c>
      <c r="M23" s="25">
        <v>2151</v>
      </c>
      <c r="N23" s="25">
        <v>4791</v>
      </c>
      <c r="O23" s="26">
        <v>1</v>
      </c>
      <c r="P23" s="20">
        <v>18</v>
      </c>
      <c r="Q23" s="35">
        <f t="shared" si="0"/>
        <v>0</v>
      </c>
      <c r="R23" s="30">
        <f t="shared" si="1"/>
        <v>0</v>
      </c>
      <c r="S23" s="29">
        <v>0</v>
      </c>
      <c r="T23" s="30">
        <f t="shared" si="2"/>
        <v>0</v>
      </c>
      <c r="U23" s="29">
        <v>0</v>
      </c>
      <c r="V23" s="30">
        <f t="shared" si="3"/>
        <v>0</v>
      </c>
      <c r="W23" s="29">
        <v>0</v>
      </c>
      <c r="X23" s="30">
        <f t="shared" si="4"/>
        <v>0</v>
      </c>
      <c r="Y23" s="76">
        <v>0</v>
      </c>
      <c r="Z23" s="77">
        <f t="shared" si="10"/>
        <v>0</v>
      </c>
      <c r="AA23" s="29">
        <v>0</v>
      </c>
      <c r="AB23" s="31">
        <f t="shared" si="5"/>
        <v>0</v>
      </c>
      <c r="AC23" s="29">
        <v>0</v>
      </c>
      <c r="AD23" s="31">
        <f t="shared" si="6"/>
        <v>0</v>
      </c>
      <c r="AE23" s="30">
        <f t="shared" si="7"/>
        <v>0</v>
      </c>
      <c r="AF23" s="32">
        <f t="shared" si="8"/>
        <v>0</v>
      </c>
      <c r="AG23" s="30">
        <f t="shared" si="9"/>
        <v>0</v>
      </c>
    </row>
    <row r="24" spans="1:33" s="33" customFormat="1" ht="45.75" thickBot="1" x14ac:dyDescent="0.25">
      <c r="A24" s="20">
        <v>14</v>
      </c>
      <c r="B24" s="21" t="s">
        <v>51</v>
      </c>
      <c r="C24" s="21" t="s">
        <v>52</v>
      </c>
      <c r="D24" s="22" t="s">
        <v>89</v>
      </c>
      <c r="E24" s="21" t="s">
        <v>90</v>
      </c>
      <c r="F24" s="21" t="s">
        <v>55</v>
      </c>
      <c r="G24" s="21" t="s">
        <v>56</v>
      </c>
      <c r="H24" s="21" t="s">
        <v>91</v>
      </c>
      <c r="I24" s="21" t="s">
        <v>92</v>
      </c>
      <c r="J24" s="23">
        <v>4</v>
      </c>
      <c r="K24" s="21" t="s">
        <v>58</v>
      </c>
      <c r="L24" s="24">
        <v>1341</v>
      </c>
      <c r="M24" s="25">
        <v>1341</v>
      </c>
      <c r="N24" s="25">
        <v>0</v>
      </c>
      <c r="O24" s="26">
        <v>1</v>
      </c>
      <c r="P24" s="20">
        <v>18</v>
      </c>
      <c r="Q24" s="35">
        <f t="shared" si="0"/>
        <v>0</v>
      </c>
      <c r="R24" s="30">
        <f t="shared" si="1"/>
        <v>0</v>
      </c>
      <c r="S24" s="29">
        <v>0</v>
      </c>
      <c r="T24" s="30">
        <f t="shared" si="2"/>
        <v>0</v>
      </c>
      <c r="U24" s="29">
        <v>0</v>
      </c>
      <c r="V24" s="30">
        <f t="shared" si="3"/>
        <v>0</v>
      </c>
      <c r="W24" s="29">
        <v>0</v>
      </c>
      <c r="X24" s="30">
        <f t="shared" si="4"/>
        <v>0</v>
      </c>
      <c r="Y24" s="76">
        <v>0</v>
      </c>
      <c r="Z24" s="77">
        <f t="shared" si="10"/>
        <v>0</v>
      </c>
      <c r="AA24" s="29">
        <v>0</v>
      </c>
      <c r="AB24" s="31">
        <f t="shared" si="5"/>
        <v>0</v>
      </c>
      <c r="AC24" s="29">
        <v>0</v>
      </c>
      <c r="AD24" s="31">
        <f t="shared" si="6"/>
        <v>0</v>
      </c>
      <c r="AE24" s="30">
        <f t="shared" si="7"/>
        <v>0</v>
      </c>
      <c r="AF24" s="32">
        <f t="shared" si="8"/>
        <v>0</v>
      </c>
      <c r="AG24" s="30">
        <f t="shared" si="9"/>
        <v>0</v>
      </c>
    </row>
    <row r="25" spans="1:33" s="33" customFormat="1" ht="45.75" thickBot="1" x14ac:dyDescent="0.25">
      <c r="A25" s="20">
        <v>15</v>
      </c>
      <c r="B25" s="21" t="s">
        <v>51</v>
      </c>
      <c r="C25" s="21" t="s">
        <v>52</v>
      </c>
      <c r="D25" s="22" t="s">
        <v>93</v>
      </c>
      <c r="E25" s="21" t="s">
        <v>94</v>
      </c>
      <c r="F25" s="21" t="s">
        <v>55</v>
      </c>
      <c r="G25" s="21" t="s">
        <v>56</v>
      </c>
      <c r="H25" s="21" t="s">
        <v>91</v>
      </c>
      <c r="I25" s="23" t="s">
        <v>95</v>
      </c>
      <c r="J25" s="23">
        <v>22</v>
      </c>
      <c r="K25" s="21" t="s">
        <v>58</v>
      </c>
      <c r="L25" s="24">
        <v>3546</v>
      </c>
      <c r="M25" s="25">
        <v>3546</v>
      </c>
      <c r="N25" s="25">
        <v>0</v>
      </c>
      <c r="O25" s="26">
        <v>1</v>
      </c>
      <c r="P25" s="20">
        <v>18</v>
      </c>
      <c r="Q25" s="35">
        <f t="shared" si="0"/>
        <v>0</v>
      </c>
      <c r="R25" s="30">
        <f t="shared" si="1"/>
        <v>0</v>
      </c>
      <c r="S25" s="29">
        <v>0</v>
      </c>
      <c r="T25" s="30">
        <f t="shared" si="2"/>
        <v>0</v>
      </c>
      <c r="U25" s="29">
        <v>0</v>
      </c>
      <c r="V25" s="30">
        <f t="shared" si="3"/>
        <v>0</v>
      </c>
      <c r="W25" s="29">
        <v>0</v>
      </c>
      <c r="X25" s="30">
        <f t="shared" si="4"/>
        <v>0</v>
      </c>
      <c r="Y25" s="76">
        <v>0</v>
      </c>
      <c r="Z25" s="77">
        <f t="shared" si="10"/>
        <v>0</v>
      </c>
      <c r="AA25" s="29">
        <v>0</v>
      </c>
      <c r="AB25" s="31">
        <f t="shared" si="5"/>
        <v>0</v>
      </c>
      <c r="AC25" s="29">
        <v>0</v>
      </c>
      <c r="AD25" s="31">
        <f t="shared" si="6"/>
        <v>0</v>
      </c>
      <c r="AE25" s="30">
        <f t="shared" si="7"/>
        <v>0</v>
      </c>
      <c r="AF25" s="32">
        <f t="shared" si="8"/>
        <v>0</v>
      </c>
      <c r="AG25" s="30">
        <f t="shared" si="9"/>
        <v>0</v>
      </c>
    </row>
    <row r="26" spans="1:33" s="33" customFormat="1" ht="45.75" thickBot="1" x14ac:dyDescent="0.25">
      <c r="A26" s="20">
        <v>16</v>
      </c>
      <c r="B26" s="21" t="s">
        <v>51</v>
      </c>
      <c r="C26" s="21" t="s">
        <v>52</v>
      </c>
      <c r="D26" s="22" t="s">
        <v>96</v>
      </c>
      <c r="E26" s="21" t="s">
        <v>97</v>
      </c>
      <c r="F26" s="21" t="s">
        <v>55</v>
      </c>
      <c r="G26" s="21" t="s">
        <v>56</v>
      </c>
      <c r="H26" s="21" t="s">
        <v>56</v>
      </c>
      <c r="I26" s="34"/>
      <c r="J26" s="23">
        <v>9</v>
      </c>
      <c r="K26" s="21" t="s">
        <v>58</v>
      </c>
      <c r="L26" s="24">
        <v>1974</v>
      </c>
      <c r="M26" s="25">
        <v>1974</v>
      </c>
      <c r="N26" s="25">
        <v>0</v>
      </c>
      <c r="O26" s="26">
        <v>1</v>
      </c>
      <c r="P26" s="20">
        <v>18</v>
      </c>
      <c r="Q26" s="35">
        <f t="shared" si="0"/>
        <v>0</v>
      </c>
      <c r="R26" s="30">
        <f t="shared" si="1"/>
        <v>0</v>
      </c>
      <c r="S26" s="29">
        <v>0</v>
      </c>
      <c r="T26" s="30">
        <f t="shared" si="2"/>
        <v>0</v>
      </c>
      <c r="U26" s="29">
        <v>0</v>
      </c>
      <c r="V26" s="30">
        <f t="shared" si="3"/>
        <v>0</v>
      </c>
      <c r="W26" s="29">
        <v>0</v>
      </c>
      <c r="X26" s="30">
        <f t="shared" si="4"/>
        <v>0</v>
      </c>
      <c r="Y26" s="76">
        <v>0</v>
      </c>
      <c r="Z26" s="77">
        <f t="shared" si="10"/>
        <v>0</v>
      </c>
      <c r="AA26" s="29">
        <v>0</v>
      </c>
      <c r="AB26" s="31">
        <f t="shared" si="5"/>
        <v>0</v>
      </c>
      <c r="AC26" s="29">
        <v>0</v>
      </c>
      <c r="AD26" s="31">
        <f t="shared" si="6"/>
        <v>0</v>
      </c>
      <c r="AE26" s="30">
        <f t="shared" si="7"/>
        <v>0</v>
      </c>
      <c r="AF26" s="32">
        <f t="shared" si="8"/>
        <v>0</v>
      </c>
      <c r="AG26" s="30">
        <f t="shared" si="9"/>
        <v>0</v>
      </c>
    </row>
    <row r="27" spans="1:33" s="33" customFormat="1" ht="45.75" thickBot="1" x14ac:dyDescent="0.25">
      <c r="A27" s="20">
        <v>17</v>
      </c>
      <c r="B27" s="21" t="s">
        <v>51</v>
      </c>
      <c r="C27" s="21" t="s">
        <v>52</v>
      </c>
      <c r="D27" s="22" t="s">
        <v>98</v>
      </c>
      <c r="E27" s="21" t="s">
        <v>99</v>
      </c>
      <c r="F27" s="21" t="s">
        <v>55</v>
      </c>
      <c r="G27" s="21" t="s">
        <v>56</v>
      </c>
      <c r="H27" s="21" t="s">
        <v>91</v>
      </c>
      <c r="I27" s="21" t="s">
        <v>100</v>
      </c>
      <c r="J27" s="23">
        <v>4</v>
      </c>
      <c r="K27" s="21" t="s">
        <v>58</v>
      </c>
      <c r="L27" s="24">
        <v>903</v>
      </c>
      <c r="M27" s="25">
        <v>903</v>
      </c>
      <c r="N27" s="25">
        <v>0</v>
      </c>
      <c r="O27" s="26">
        <v>1</v>
      </c>
      <c r="P27" s="20">
        <v>18</v>
      </c>
      <c r="Q27" s="35">
        <f t="shared" si="0"/>
        <v>0</v>
      </c>
      <c r="R27" s="30">
        <f t="shared" si="1"/>
        <v>0</v>
      </c>
      <c r="S27" s="29">
        <v>0</v>
      </c>
      <c r="T27" s="30">
        <f t="shared" si="2"/>
        <v>0</v>
      </c>
      <c r="U27" s="29">
        <v>0</v>
      </c>
      <c r="V27" s="30">
        <f t="shared" si="3"/>
        <v>0</v>
      </c>
      <c r="W27" s="29">
        <v>0</v>
      </c>
      <c r="X27" s="30">
        <f t="shared" si="4"/>
        <v>0</v>
      </c>
      <c r="Y27" s="76">
        <v>0</v>
      </c>
      <c r="Z27" s="77">
        <f t="shared" si="10"/>
        <v>0</v>
      </c>
      <c r="AA27" s="29">
        <v>0</v>
      </c>
      <c r="AB27" s="31">
        <f t="shared" si="5"/>
        <v>0</v>
      </c>
      <c r="AC27" s="29">
        <v>0</v>
      </c>
      <c r="AD27" s="31">
        <f t="shared" si="6"/>
        <v>0</v>
      </c>
      <c r="AE27" s="30">
        <f t="shared" si="7"/>
        <v>0</v>
      </c>
      <c r="AF27" s="32">
        <f t="shared" si="8"/>
        <v>0</v>
      </c>
      <c r="AG27" s="30">
        <f t="shared" si="9"/>
        <v>0</v>
      </c>
    </row>
    <row r="28" spans="1:33" s="33" customFormat="1" ht="45.75" thickBot="1" x14ac:dyDescent="0.25">
      <c r="A28" s="20">
        <v>18</v>
      </c>
      <c r="B28" s="21" t="s">
        <v>51</v>
      </c>
      <c r="C28" s="21" t="s">
        <v>52</v>
      </c>
      <c r="D28" s="22" t="s">
        <v>101</v>
      </c>
      <c r="E28" s="21" t="s">
        <v>75</v>
      </c>
      <c r="F28" s="21" t="s">
        <v>55</v>
      </c>
      <c r="G28" s="21" t="s">
        <v>56</v>
      </c>
      <c r="H28" s="21" t="s">
        <v>85</v>
      </c>
      <c r="I28" s="34"/>
      <c r="J28" s="23">
        <v>30</v>
      </c>
      <c r="K28" s="21" t="s">
        <v>61</v>
      </c>
      <c r="L28" s="24">
        <v>11820</v>
      </c>
      <c r="M28" s="25">
        <v>3654</v>
      </c>
      <c r="N28" s="25">
        <v>8166</v>
      </c>
      <c r="O28" s="26">
        <v>1</v>
      </c>
      <c r="P28" s="20">
        <v>18</v>
      </c>
      <c r="Q28" s="35">
        <f t="shared" si="0"/>
        <v>0</v>
      </c>
      <c r="R28" s="30">
        <f t="shared" si="1"/>
        <v>0</v>
      </c>
      <c r="S28" s="29">
        <v>0</v>
      </c>
      <c r="T28" s="30">
        <f t="shared" si="2"/>
        <v>0</v>
      </c>
      <c r="U28" s="29">
        <v>0</v>
      </c>
      <c r="V28" s="30">
        <f t="shared" si="3"/>
        <v>0</v>
      </c>
      <c r="W28" s="29">
        <v>0</v>
      </c>
      <c r="X28" s="30">
        <f t="shared" si="4"/>
        <v>0</v>
      </c>
      <c r="Y28" s="76">
        <v>0</v>
      </c>
      <c r="Z28" s="77">
        <f t="shared" si="10"/>
        <v>0</v>
      </c>
      <c r="AA28" s="29">
        <v>0</v>
      </c>
      <c r="AB28" s="31">
        <f t="shared" si="5"/>
        <v>0</v>
      </c>
      <c r="AC28" s="29">
        <v>0</v>
      </c>
      <c r="AD28" s="31">
        <f t="shared" si="6"/>
        <v>0</v>
      </c>
      <c r="AE28" s="30">
        <f t="shared" si="7"/>
        <v>0</v>
      </c>
      <c r="AF28" s="32">
        <f t="shared" si="8"/>
        <v>0</v>
      </c>
      <c r="AG28" s="30">
        <f t="shared" si="9"/>
        <v>0</v>
      </c>
    </row>
    <row r="29" spans="1:33" s="33" customFormat="1" ht="45" x14ac:dyDescent="0.2">
      <c r="A29" s="20">
        <v>19</v>
      </c>
      <c r="B29" s="21" t="s">
        <v>51</v>
      </c>
      <c r="C29" s="21" t="s">
        <v>52</v>
      </c>
      <c r="D29" s="22" t="s">
        <v>102</v>
      </c>
      <c r="E29" s="21" t="s">
        <v>103</v>
      </c>
      <c r="F29" s="21" t="s">
        <v>55</v>
      </c>
      <c r="G29" s="21" t="s">
        <v>56</v>
      </c>
      <c r="H29" s="21" t="s">
        <v>91</v>
      </c>
      <c r="I29" s="21" t="s">
        <v>104</v>
      </c>
      <c r="J29" s="23">
        <v>3</v>
      </c>
      <c r="K29" s="21" t="s">
        <v>58</v>
      </c>
      <c r="L29" s="24">
        <v>498</v>
      </c>
      <c r="M29" s="25">
        <v>498</v>
      </c>
      <c r="N29" s="25">
        <v>0</v>
      </c>
      <c r="O29" s="26">
        <v>1</v>
      </c>
      <c r="P29" s="20">
        <v>18</v>
      </c>
      <c r="Q29" s="35">
        <f t="shared" si="0"/>
        <v>0</v>
      </c>
      <c r="R29" s="30">
        <f t="shared" si="1"/>
        <v>0</v>
      </c>
      <c r="S29" s="29">
        <v>0</v>
      </c>
      <c r="T29" s="30">
        <f t="shared" si="2"/>
        <v>0</v>
      </c>
      <c r="U29" s="29">
        <v>0</v>
      </c>
      <c r="V29" s="30">
        <f t="shared" si="3"/>
        <v>0</v>
      </c>
      <c r="W29" s="29">
        <v>0</v>
      </c>
      <c r="X29" s="30">
        <f t="shared" si="4"/>
        <v>0</v>
      </c>
      <c r="Y29" s="76">
        <v>0</v>
      </c>
      <c r="Z29" s="77">
        <f t="shared" si="10"/>
        <v>0</v>
      </c>
      <c r="AA29" s="29">
        <v>0</v>
      </c>
      <c r="AB29" s="31">
        <f t="shared" si="5"/>
        <v>0</v>
      </c>
      <c r="AC29" s="29">
        <v>0</v>
      </c>
      <c r="AD29" s="31">
        <f t="shared" si="6"/>
        <v>0</v>
      </c>
      <c r="AE29" s="30">
        <f t="shared" si="7"/>
        <v>0</v>
      </c>
      <c r="AF29" s="32">
        <f t="shared" si="8"/>
        <v>0</v>
      </c>
      <c r="AG29" s="30">
        <f t="shared" si="9"/>
        <v>0</v>
      </c>
    </row>
    <row r="30" spans="1:33" x14ac:dyDescent="0.2">
      <c r="A30" s="38"/>
      <c r="B30" s="39" t="s">
        <v>105</v>
      </c>
      <c r="C30" s="40"/>
      <c r="D30" s="40"/>
      <c r="E30" s="40"/>
      <c r="F30" s="40"/>
      <c r="G30" s="40"/>
      <c r="H30" s="40"/>
      <c r="I30" s="41"/>
      <c r="J30" s="42">
        <f>SUM(J11:J29)</f>
        <v>226.70000000000002</v>
      </c>
      <c r="K30" s="43"/>
      <c r="L30" s="44">
        <v>338635.5</v>
      </c>
      <c r="M30" s="45">
        <v>148003.5</v>
      </c>
      <c r="N30" s="46">
        <v>190632</v>
      </c>
      <c r="O30" s="67"/>
      <c r="P30" s="67"/>
      <c r="Q30" s="67"/>
      <c r="R30" s="67"/>
      <c r="S30" s="67"/>
      <c r="T30" s="6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8">
        <f>SUM(AE11:AE29)</f>
        <v>0</v>
      </c>
      <c r="AF30" s="48">
        <f t="shared" si="8"/>
        <v>0</v>
      </c>
      <c r="AG30" s="48">
        <f t="shared" si="9"/>
        <v>0</v>
      </c>
    </row>
    <row r="34" spans="3:4" x14ac:dyDescent="0.2">
      <c r="C34" s="49" t="s">
        <v>17</v>
      </c>
      <c r="D34" s="50"/>
    </row>
    <row r="35" spans="3:4" x14ac:dyDescent="0.2">
      <c r="C35" s="51" t="s">
        <v>58</v>
      </c>
      <c r="D35" s="52">
        <v>85843.5</v>
      </c>
    </row>
    <row r="36" spans="3:4" x14ac:dyDescent="0.2">
      <c r="C36" s="53" t="s">
        <v>61</v>
      </c>
      <c r="D36" s="54">
        <v>252792</v>
      </c>
    </row>
    <row r="37" spans="3:4" x14ac:dyDescent="0.2">
      <c r="C37" s="53" t="s">
        <v>47</v>
      </c>
      <c r="D37" s="54"/>
    </row>
    <row r="38" spans="3:4" x14ac:dyDescent="0.2">
      <c r="C38" s="53" t="s">
        <v>106</v>
      </c>
      <c r="D38" s="55"/>
    </row>
    <row r="39" spans="3:4" ht="15" x14ac:dyDescent="0.25">
      <c r="C39" s="56" t="s">
        <v>107</v>
      </c>
      <c r="D39" s="57">
        <v>338635.5</v>
      </c>
    </row>
  </sheetData>
  <mergeCells count="36">
    <mergeCell ref="AC7:AC9"/>
    <mergeCell ref="AD7:AD9"/>
    <mergeCell ref="AE7:AE9"/>
    <mergeCell ref="AF7:AF9"/>
    <mergeCell ref="AG7:AG9"/>
    <mergeCell ref="O30:T30"/>
    <mergeCell ref="Y7:Y9"/>
    <mergeCell ref="Z7:Z9"/>
    <mergeCell ref="U7:U9"/>
    <mergeCell ref="V7:V9"/>
    <mergeCell ref="W7:W9"/>
    <mergeCell ref="X7:X9"/>
    <mergeCell ref="AA7:AA9"/>
    <mergeCell ref="AB7:AB9"/>
    <mergeCell ref="O7:O9"/>
    <mergeCell ref="P7:P9"/>
    <mergeCell ref="Q7:Q9"/>
    <mergeCell ref="R7:R9"/>
    <mergeCell ref="S7:S9"/>
    <mergeCell ref="T7:T9"/>
    <mergeCell ref="H7:H9"/>
    <mergeCell ref="I7:I9"/>
    <mergeCell ref="J7:J9"/>
    <mergeCell ref="K7:K9"/>
    <mergeCell ref="L7:L9"/>
    <mergeCell ref="M7:N8"/>
    <mergeCell ref="B1:B5"/>
    <mergeCell ref="C5:D5"/>
    <mergeCell ref="S5:AD5"/>
    <mergeCell ref="A7:A9"/>
    <mergeCell ref="B7:B9"/>
    <mergeCell ref="C7:C9"/>
    <mergeCell ref="D7:D9"/>
    <mergeCell ref="E7:E9"/>
    <mergeCell ref="F7:F9"/>
    <mergeCell ref="G7:G9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8"/>
  <sheetViews>
    <sheetView workbookViewId="0"/>
  </sheetViews>
  <sheetFormatPr defaultRowHeight="14.1" x14ac:dyDescent="0.25"/>
  <cols>
    <col min="1" max="1" width="16.5" style="68" customWidth="1"/>
    <col min="2" max="2" width="51" style="68" customWidth="1"/>
    <col min="3" max="1024" width="8.125" style="68" customWidth="1"/>
  </cols>
  <sheetData>
    <row r="3" spans="1:2" ht="15" x14ac:dyDescent="0.25">
      <c r="A3" s="49" t="s">
        <v>17</v>
      </c>
      <c r="B3" s="50"/>
    </row>
    <row r="4" spans="1:2" ht="15" x14ac:dyDescent="0.25">
      <c r="A4" s="51" t="s">
        <v>58</v>
      </c>
      <c r="B4" s="52">
        <v>85843.5</v>
      </c>
    </row>
    <row r="5" spans="1:2" ht="15" x14ac:dyDescent="0.25">
      <c r="A5" s="53" t="s">
        <v>61</v>
      </c>
      <c r="B5" s="54">
        <v>252792</v>
      </c>
    </row>
    <row r="6" spans="1:2" ht="15" x14ac:dyDescent="0.25">
      <c r="A6" s="53" t="s">
        <v>47</v>
      </c>
      <c r="B6" s="54"/>
    </row>
    <row r="7" spans="1:2" ht="15" x14ac:dyDescent="0.25">
      <c r="A7" s="53" t="s">
        <v>106</v>
      </c>
      <c r="B7" s="55"/>
    </row>
    <row r="8" spans="1:2" ht="15" x14ac:dyDescent="0.25">
      <c r="A8" s="56" t="s">
        <v>107</v>
      </c>
      <c r="B8" s="57">
        <v>338635.5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ENERGA</vt:lpstr>
      <vt:lpstr>Taryfa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AOSTOJA</dc:creator>
  <cp:lastModifiedBy>Admin</cp:lastModifiedBy>
  <dcterms:created xsi:type="dcterms:W3CDTF">2018-04-16T11:34:48Z</dcterms:created>
  <dcterms:modified xsi:type="dcterms:W3CDTF">2018-04-16T11:36:00Z</dcterms:modified>
</cp:coreProperties>
</file>